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\\192.168.1.250\public\приемная\Бухгалтерія\"/>
    </mc:Choice>
  </mc:AlternateContent>
  <xr:revisionPtr revIDLastSave="0" documentId="13_ncr:1_{F4DD491C-0EB6-4426-9564-F546EBED9F57}" xr6:coauthVersionLast="45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ржархів" sheetId="2" r:id="rId1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M21" i="2" l="1"/>
  <c r="AM18" i="2"/>
  <c r="AE8" i="2" l="1"/>
  <c r="B8" i="2"/>
  <c r="AQ13" i="2"/>
  <c r="AN15" i="2"/>
  <c r="AF17" i="2"/>
  <c r="AO21" i="2"/>
  <c r="AP21" i="2"/>
  <c r="AQ21" i="2"/>
  <c r="AR21" i="2"/>
  <c r="AN21" i="2"/>
  <c r="AQ11" i="2" l="1"/>
  <c r="AQ18" i="2" s="1"/>
  <c r="AR18" i="2"/>
  <c r="AP18" i="2"/>
  <c r="AO18" i="2"/>
  <c r="AN18" i="2"/>
  <c r="AJ17" i="2"/>
  <c r="AJ18" i="2" s="1"/>
  <c r="AJ21" i="2"/>
  <c r="AK21" i="2"/>
  <c r="AF21" i="2"/>
  <c r="AG21" i="2"/>
  <c r="AH21" i="2"/>
  <c r="AI21" i="2"/>
  <c r="AI11" i="2"/>
  <c r="AI18" i="2" s="1"/>
  <c r="AF18" i="2"/>
  <c r="AG18" i="2"/>
  <c r="AH18" i="2"/>
  <c r="AK18" i="2"/>
  <c r="AE21" i="2"/>
  <c r="AD21" i="2"/>
  <c r="AE18" i="2"/>
  <c r="AD18" i="2"/>
  <c r="AB21" i="2"/>
  <c r="AA21" i="2"/>
  <c r="AB18" i="2"/>
  <c r="AA18" i="2"/>
  <c r="Y18" i="2"/>
  <c r="Y21" i="2"/>
  <c r="X21" i="2"/>
  <c r="W21" i="2"/>
  <c r="V21" i="2"/>
  <c r="X18" i="2"/>
  <c r="W18" i="2"/>
  <c r="V18" i="2"/>
  <c r="P21" i="2"/>
  <c r="Q21" i="2"/>
  <c r="R21" i="2"/>
  <c r="S21" i="2"/>
  <c r="T21" i="2"/>
  <c r="Q18" i="2"/>
  <c r="R18" i="2"/>
  <c r="S18" i="2"/>
  <c r="T18" i="2"/>
  <c r="P14" i="2"/>
  <c r="P18" i="2" s="1"/>
  <c r="O21" i="2"/>
  <c r="O15" i="2"/>
  <c r="O18" i="2" s="1"/>
  <c r="E10" i="2"/>
  <c r="E18" i="2" s="1"/>
  <c r="D6" i="2"/>
  <c r="N21" i="2"/>
  <c r="N18" i="2"/>
  <c r="L21" i="2"/>
  <c r="L18" i="2"/>
  <c r="I18" i="2"/>
  <c r="J18" i="2"/>
  <c r="K15" i="2"/>
  <c r="K18" i="2" s="1"/>
  <c r="I21" i="2"/>
  <c r="J21" i="2"/>
  <c r="K21" i="2"/>
  <c r="F21" i="2"/>
  <c r="G21" i="2"/>
  <c r="H21" i="2"/>
  <c r="G18" i="2"/>
  <c r="H18" i="2"/>
  <c r="F18" i="2"/>
  <c r="E21" i="2"/>
  <c r="D21" i="2"/>
  <c r="D18" i="2"/>
  <c r="B21" i="2"/>
  <c r="B7" i="2"/>
  <c r="B18" i="2" s="1"/>
</calcChain>
</file>

<file path=xl/sharedStrings.xml><?xml version="1.0" encoding="utf-8"?>
<sst xmlns="http://schemas.openxmlformats.org/spreadsheetml/2006/main" count="115" uniqueCount="52">
  <si>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</si>
  <si>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</si>
  <si>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</si>
  <si>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</si>
  <si>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</si>
  <si>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</si>
  <si>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</si>
  <si>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</si>
  <si>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</si>
  <si>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</si>
  <si>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</si>
  <si>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</si>
  <si>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 xml:space="preserve">нарахована та виплачена заробітна плата </t>
  </si>
  <si>
    <t>Директор</t>
  </si>
  <si>
    <t>Всього за 2025</t>
  </si>
  <si>
    <t>лютий 2026</t>
  </si>
  <si>
    <t>січень 2026</t>
  </si>
  <si>
    <t>Всього за 2026</t>
  </si>
  <si>
    <t>Заступник директора-головний зберігач фондів</t>
  </si>
  <si>
    <t>Заступник директора-начальник відділу</t>
  </si>
  <si>
    <t>Відділ фінансово-економічної роботи та матеріального забезпечення</t>
  </si>
  <si>
    <t>начальник відділу</t>
  </si>
  <si>
    <t>заступник начальника відділу</t>
  </si>
  <si>
    <t>період</t>
  </si>
  <si>
    <t xml:space="preserve">Завідувач господарства </t>
  </si>
  <si>
    <t xml:space="preserve">Старший інспектор </t>
  </si>
  <si>
    <t xml:space="preserve">Прибира-льник службових приміщень </t>
  </si>
  <si>
    <t xml:space="preserve">Робітник з комплексного обслуговування й ремонту будинків </t>
  </si>
  <si>
    <t>Відділ зберігання, обліку документів та довідкового апарату</t>
  </si>
  <si>
    <t>Головний спеціаліст</t>
  </si>
  <si>
    <t xml:space="preserve">Завідувач архівосхо-вища </t>
  </si>
  <si>
    <t xml:space="preserve">Провідний реставратор архівних 
та бібліотечних матеріалів </t>
  </si>
  <si>
    <t>Сектор інформаційних технологій та технічного забезпечення</t>
  </si>
  <si>
    <t>Завідувач сектору</t>
  </si>
  <si>
    <t xml:space="preserve">Головний інженер </t>
  </si>
  <si>
    <t xml:space="preserve">Старший майстер </t>
  </si>
  <si>
    <t>Сектор управління персоналом, запобігання та виявлення корупції</t>
  </si>
  <si>
    <t xml:space="preserve">Відділ формування Національного архівного фонду та діловодства, координації архівної справи в області </t>
  </si>
  <si>
    <t>Головний архівіст</t>
  </si>
  <si>
    <t>Відділ інформації, використання документів та міжнародної діяльності</t>
  </si>
  <si>
    <t xml:space="preserve">Провідний науковий співробітник </t>
  </si>
  <si>
    <t>1-ІІ-2</t>
  </si>
  <si>
    <t>9-VIIІ-2</t>
  </si>
  <si>
    <t>23-V-2</t>
  </si>
  <si>
    <t>23-VII-2</t>
  </si>
  <si>
    <t>26-V-2</t>
  </si>
  <si>
    <t>4-V-2</t>
  </si>
  <si>
    <t>9-V-2</t>
  </si>
  <si>
    <t>18-VII-2</t>
  </si>
  <si>
    <t>9-VIII-2</t>
  </si>
  <si>
    <t>9-VІІІ-2</t>
  </si>
  <si>
    <t>13-VII-2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</si>
</sst>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13" xfId="0" applyBorder="1"/>
    <xf numFmtId="0" fontId="0" fillId="0" borderId="18" xfId="0" applyBorder="1"/>
    <xf numFmtId="0" fontId="0" fillId="0" borderId="19" xfId="0" applyBorder="1"/>
    <xf numFmtId="2" fontId="1" fillId="0" borderId="8" xfId="0" applyNumberFormat="1" applyFont="1" applyBorder="1"/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5" fillId="0" borderId="2" xfId="0" applyFont="1" applyBorder="1" applyAlignment="1">
      <alignment wrapText="1"/>
    </xf>
    <xf numFmtId="0" fontId="1" fillId="0" borderId="15" xfId="0" applyFont="1" applyBorder="1"/>
    <xf numFmtId="0" fontId="1" fillId="0" borderId="2" xfId="0" applyFont="1" applyBorder="1"/>
    <xf numFmtId="0" fontId="2" fillId="0" borderId="10" xfId="0" applyFont="1" applyBorder="1" applyAlignment="1">
      <alignment horizontal="center" wrapText="1"/>
    </xf>
    <xf numFmtId="2" fontId="1" fillId="0" borderId="2" xfId="0" applyNumberFormat="1" applyFont="1" applyBorder="1"/>
    <xf numFmtId="2" fontId="1" fillId="0" borderId="10" xfId="0" applyNumberFormat="1" applyFont="1" applyBorder="1"/>
    <xf numFmtId="0" fontId="4" fillId="0" borderId="2" xfId="0" applyFont="1" applyBorder="1" applyAlignment="1">
      <alignment horizontal="center" wrapText="1"/>
    </xf>
    <xf numFmtId="0" fontId="4" fillId="0" borderId="24" xfId="0" applyFont="1" applyBorder="1" applyAlignment="1">
      <alignment vertical="center" wrapText="1"/>
    </xf>
    <xf numFmtId="0" fontId="0" fillId="0" borderId="25" xfId="0" applyBorder="1"/>
    <xf numFmtId="0" fontId="4" fillId="0" borderId="24" xfId="0" applyFont="1" applyBorder="1" applyAlignment="1">
      <alignment wrapText="1"/>
    </xf>
    <xf numFmtId="0" fontId="5" fillId="0" borderId="17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0" fillId="0" borderId="26" xfId="0" applyBorder="1"/>
    <xf numFmtId="0" fontId="0" fillId="0" borderId="27" xfId="0" applyBorder="1"/>
    <xf numFmtId="2" fontId="1" fillId="0" borderId="17" xfId="0" applyNumberFormat="1" applyFont="1" applyBorder="1"/>
    <xf numFmtId="0" fontId="1" fillId="0" borderId="14" xfId="0" applyFont="1" applyBorder="1"/>
    <xf numFmtId="0" fontId="4" fillId="0" borderId="17" xfId="0" applyFont="1" applyBorder="1" applyAlignment="1">
      <alignment wrapText="1"/>
    </xf>
    <xf numFmtId="0" fontId="2" fillId="0" borderId="21" xfId="0" applyFont="1" applyBorder="1" applyAlignment="1">
      <alignment horizontal="center" wrapText="1"/>
    </xf>
    <xf numFmtId="0" fontId="5" fillId="0" borderId="24" xfId="0" applyFont="1" applyBorder="1" applyAlignment="1">
      <alignment wrapText="1"/>
    </xf>
    <xf numFmtId="0" fontId="4" fillId="0" borderId="20" xfId="0" applyFont="1" applyBorder="1" applyAlignment="1">
      <alignment wrapText="1"/>
    </xf>
    <xf numFmtId="0" fontId="2" fillId="0" borderId="16" xfId="0" applyFont="1" applyBorder="1" applyAlignment="1">
      <alignment horizontal="center" wrapText="1"/>
    </xf>
    <xf numFmtId="0" fontId="1" fillId="0" borderId="17" xfId="0" applyFont="1" applyBorder="1"/>
    <xf numFmtId="0" fontId="4" fillId="0" borderId="20" xfId="0" applyFont="1" applyBorder="1" applyAlignment="1">
      <alignment vertical="center" wrapText="1"/>
    </xf>
    <xf numFmtId="0" fontId="0" fillId="0" borderId="31" xfId="0" applyBorder="1"/>
    <xf numFmtId="0" fontId="0" fillId="0" borderId="32" xfId="0" applyBorder="1"/>
    <xf numFmtId="0" fontId="0" fillId="0" borderId="28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2" fontId="1" fillId="0" borderId="11" xfId="0" applyNumberFormat="1" applyFont="1" applyBorder="1"/>
    <xf numFmtId="2" fontId="1" fillId="0" borderId="22" xfId="0" applyNumberFormat="1" applyFont="1" applyBorder="1"/>
    <xf numFmtId="0" fontId="1" fillId="0" borderId="12" xfId="0" applyFont="1" applyBorder="1"/>
    <xf numFmtId="0" fontId="1" fillId="0" borderId="23" xfId="0" applyFont="1" applyBorder="1"/>
    <xf numFmtId="0" fontId="4" fillId="0" borderId="16" xfId="0" applyFont="1" applyBorder="1" applyAlignment="1">
      <alignment vertical="center" wrapText="1"/>
    </xf>
    <xf numFmtId="0" fontId="4" fillId="0" borderId="10" xfId="0" applyFont="1" applyBorder="1" applyAlignment="1">
      <alignment horizontal="center" wrapText="1"/>
    </xf>
    <xf numFmtId="0" fontId="4" fillId="0" borderId="10" xfId="0" applyFont="1" applyBorder="1" applyAlignment="1">
      <alignment wrapText="1"/>
    </xf>
    <xf numFmtId="0" fontId="4" fillId="0" borderId="21" xfId="0" applyFont="1" applyBorder="1" applyAlignment="1">
      <alignment wrapText="1"/>
    </xf>
    <xf numFmtId="0" fontId="6" fillId="2" borderId="13" xfId="0" applyFont="1" applyFill="1" applyBorder="1" applyAlignment="1">
      <alignment vertical="center" wrapText="1"/>
    </xf>
    <xf numFmtId="0" fontId="6" fillId="0" borderId="13" xfId="0" applyFont="1" applyBorder="1" applyAlignment="1">
      <alignment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0" fillId="0" borderId="38" xfId="0" applyBorder="1"/>
    <xf numFmtId="0" fontId="1" fillId="0" borderId="39" xfId="0" applyFont="1" applyBorder="1"/>
    <xf numFmtId="2" fontId="1" fillId="0" borderId="40" xfId="0" applyNumberFormat="1" applyFont="1" applyBorder="1"/>
    <xf numFmtId="2" fontId="1" fillId="0" borderId="16" xfId="0" applyNumberFormat="1" applyFont="1" applyBorder="1"/>
    <xf numFmtId="0" fontId="0" fillId="0" borderId="41" xfId="0" applyBorder="1"/>
    <xf numFmtId="0" fontId="1" fillId="0" borderId="42" xfId="0" applyFont="1" applyBorder="1"/>
    <xf numFmtId="0" fontId="1" fillId="0" borderId="43" xfId="0" applyFont="1" applyBorder="1"/>
    <xf numFmtId="0" fontId="3" fillId="0" borderId="10" xfId="0" applyFont="1" applyBorder="1" applyAlignment="1">
      <alignment horizontal="center" textRotation="90"/>
    </xf>
    <xf numFmtId="0" fontId="3" fillId="0" borderId="11" xfId="0" applyFont="1" applyBorder="1" applyAlignment="1">
      <alignment horizontal="center" textRotation="90"/>
    </xf>
    <xf numFmtId="0" fontId="3" fillId="0" borderId="0" xfId="0" applyFont="1" applyAlignment="1">
      <alignment horizontal="center" textRotation="90"/>
    </xf>
    <xf numFmtId="0" fontId="3" fillId="0" borderId="12" xfId="0" applyFont="1" applyBorder="1" applyAlignment="1">
      <alignment horizontal="center" textRotation="90"/>
    </xf>
    <xf numFmtId="0" fontId="3" fillId="0" borderId="10" xfId="0" applyFont="1" applyBorder="1" applyAlignment="1">
      <alignment textRotation="90" wrapText="1"/>
    </xf>
    <xf numFmtId="0" fontId="3" fillId="0" borderId="11" xfId="0" applyFont="1" applyBorder="1" applyAlignment="1">
      <alignment textRotation="90" wrapText="1"/>
    </xf>
    <xf numFmtId="0" fontId="3" fillId="0" borderId="0" xfId="0" applyFont="1" applyAlignment="1">
      <alignment textRotation="90" wrapText="1"/>
    </xf>
    <xf numFmtId="0" fontId="3" fillId="0" borderId="12" xfId="0" applyFont="1" applyBorder="1" applyAlignment="1">
      <alignment textRotation="90" wrapText="1"/>
    </xf>
    <xf numFmtId="2" fontId="3" fillId="0" borderId="10" xfId="0" applyNumberFormat="1" applyFont="1" applyBorder="1" applyAlignment="1">
      <alignment horizontal="center" textRotation="90"/>
    </xf>
    <xf numFmtId="2" fontId="3" fillId="0" borderId="11" xfId="0" applyNumberFormat="1" applyFont="1" applyBorder="1" applyAlignment="1">
      <alignment horizontal="center" textRotation="90"/>
    </xf>
    <xf numFmtId="2" fontId="3" fillId="0" borderId="0" xfId="0" applyNumberFormat="1" applyFont="1" applyAlignment="1">
      <alignment horizontal="center" textRotation="90"/>
    </xf>
    <xf numFmtId="2" fontId="3" fillId="0" borderId="12" xfId="0" applyNumberFormat="1" applyFont="1" applyBorder="1" applyAlignment="1">
      <alignment horizontal="center" textRotation="90"/>
    </xf>
    <xf numFmtId="0" fontId="3" fillId="0" borderId="10" xfId="0" applyFont="1" applyBorder="1" applyAlignment="1">
      <alignment horizontal="center" vertical="center" textRotation="90" wrapText="1"/>
    </xf>
    <xf numFmtId="0" fontId="3" fillId="0" borderId="11" xfId="0" applyFont="1" applyBorder="1" applyAlignment="1">
      <alignment horizontal="center" vertical="center" textRotation="90" wrapText="1"/>
    </xf>
    <xf numFmtId="0" fontId="3" fillId="0" borderId="22" xfId="0" applyFont="1" applyBorder="1" applyAlignment="1">
      <alignment horizontal="center" vertical="center" textRotation="90" wrapText="1"/>
    </xf>
    <xf numFmtId="0" fontId="3" fillId="0" borderId="12" xfId="0" applyFont="1" applyBorder="1" applyAlignment="1">
      <alignment horizontal="center" vertical="center" textRotation="90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29" xfId="0" applyFont="1" applyBorder="1" applyAlignment="1">
      <alignment horizontal="center" vertical="center" textRotation="90"/>
    </xf>
    <xf numFmtId="0" fontId="3" fillId="0" borderId="0" xfId="0" applyFont="1" applyAlignment="1">
      <alignment horizontal="center" vertical="center" textRotation="90"/>
    </xf>
    <xf numFmtId="0" fontId="3" fillId="0" borderId="30" xfId="0" applyFont="1" applyBorder="1" applyAlignment="1">
      <alignment horizontal="center" vertical="center" textRotation="90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3E163-24C0-496F-B689-839545F2AEFC}">
  <dimension ref="A2:AR21"/>
  <sheetViews>
    <sheetView tabSelected="1" zoomScaleNormal="100" workbookViewId="0">
      <selection activeCell="C1" sqref="C1:C1048576"/>
    </sheetView>
  </sheetViews>
  <sheetFormatPr defaultRowHeight="15" x14ac:dyDescent="0.25"/>
  <cols>
    <col min="1" max="1" width="14.42578125" customWidth="1"/>
    <col min="2" max="2" width="16.5703125" customWidth="1"/>
    <col min="3" max="3" width="8" customWidth="1"/>
    <col min="4" max="4" width="14.5703125" customWidth="1"/>
    <col min="5" max="5" width="15" customWidth="1"/>
    <col min="6" max="6" width="14.7109375" customWidth="1"/>
    <col min="7" max="7" width="10.7109375" customWidth="1"/>
    <col min="8" max="8" width="11.7109375" customWidth="1"/>
    <col min="9" max="9" width="12.28515625" customWidth="1"/>
    <col min="10" max="10" width="12" customWidth="1"/>
    <col min="11" max="11" width="12.85546875" customWidth="1"/>
    <col min="12" max="12" width="19.7109375" bestFit="1" customWidth="1"/>
    <col min="14" max="14" width="16.7109375" customWidth="1"/>
    <col min="15" max="15" width="12.42578125" customWidth="1"/>
    <col min="16" max="16" width="11" customWidth="1"/>
    <col min="17" max="17" width="11.42578125" customWidth="1"/>
    <col min="18" max="18" width="12.28515625" customWidth="1"/>
    <col min="19" max="19" width="14.85546875" customWidth="1"/>
    <col min="20" max="20" width="15.7109375" customWidth="1"/>
    <col min="21" max="21" width="13.7109375" customWidth="1"/>
    <col min="22" max="22" width="12.5703125" customWidth="1"/>
    <col min="23" max="23" width="11.42578125" customWidth="1"/>
    <col min="24" max="24" width="14.7109375" customWidth="1"/>
    <col min="25" max="25" width="12.42578125" customWidth="1"/>
    <col min="27" max="27" width="12.140625" customWidth="1"/>
    <col min="28" max="28" width="13.140625" customWidth="1"/>
    <col min="30" max="30" width="13.85546875" customWidth="1"/>
    <col min="31" max="31" width="16.42578125" customWidth="1"/>
    <col min="32" max="32" width="11.85546875" customWidth="1"/>
    <col min="33" max="35" width="12.5703125" customWidth="1"/>
    <col min="36" max="36" width="11.28515625" customWidth="1"/>
    <col min="37" max="37" width="12.5703125" customWidth="1"/>
    <col min="39" max="39" width="13.140625" customWidth="1"/>
    <col min="40" max="40" width="12.5703125" customWidth="1"/>
    <col min="41" max="41" width="11.7109375" customWidth="1"/>
    <col min="42" max="42" width="13.28515625" customWidth="1"/>
    <col min="43" max="43" width="11.85546875" customWidth="1"/>
    <col min="44" max="44" width="10.7109375" customWidth="1"/>
  </cols>
  <sheetData>
    <row r="2" spans="1:44" ht="15.75" thickBot="1" x14ac:dyDescent="0.3"/>
    <row r="3" spans="1:44" ht="94.5" customHeight="1" thickBot="1" x14ac:dyDescent="0.3">
      <c r="A3" s="82" t="s">
        <v>23</v>
      </c>
      <c r="B3" s="14" t="s">
        <v>13</v>
      </c>
      <c r="C3" s="78" t="s">
        <v>20</v>
      </c>
      <c r="D3" s="26" t="s">
        <v>21</v>
      </c>
      <c r="E3" s="16" t="s">
        <v>22</v>
      </c>
      <c r="F3" s="22" t="s">
        <v>24</v>
      </c>
      <c r="G3" s="13" t="s">
        <v>25</v>
      </c>
      <c r="H3" s="13" t="s">
        <v>25</v>
      </c>
      <c r="I3" s="23" t="s">
        <v>26</v>
      </c>
      <c r="J3" s="12" t="s">
        <v>26</v>
      </c>
      <c r="K3" s="38" t="s">
        <v>26</v>
      </c>
      <c r="L3" s="22" t="s">
        <v>27</v>
      </c>
      <c r="M3" s="85" t="s">
        <v>28</v>
      </c>
      <c r="N3" s="12" t="s">
        <v>18</v>
      </c>
      <c r="O3" s="35" t="s">
        <v>29</v>
      </c>
      <c r="P3" s="13" t="s">
        <v>30</v>
      </c>
      <c r="Q3" s="13" t="s">
        <v>30</v>
      </c>
      <c r="R3" s="32" t="s">
        <v>30</v>
      </c>
      <c r="S3" s="16" t="s">
        <v>31</v>
      </c>
      <c r="T3" s="34" t="s">
        <v>31</v>
      </c>
      <c r="U3" s="66" t="s">
        <v>32</v>
      </c>
      <c r="V3" s="13" t="s">
        <v>33</v>
      </c>
      <c r="W3" s="25" t="s">
        <v>29</v>
      </c>
      <c r="X3" s="13" t="s">
        <v>34</v>
      </c>
      <c r="Y3" s="25" t="s">
        <v>35</v>
      </c>
      <c r="Z3" s="66" t="s">
        <v>36</v>
      </c>
      <c r="AA3" s="13" t="s">
        <v>33</v>
      </c>
      <c r="AB3" s="25" t="s">
        <v>29</v>
      </c>
      <c r="AC3" s="70" t="s">
        <v>37</v>
      </c>
      <c r="AD3" s="26" t="s">
        <v>21</v>
      </c>
      <c r="AE3" s="16" t="s">
        <v>22</v>
      </c>
      <c r="AF3" s="25" t="s">
        <v>29</v>
      </c>
      <c r="AG3" s="25" t="s">
        <v>29</v>
      </c>
      <c r="AH3" s="25" t="s">
        <v>29</v>
      </c>
      <c r="AI3" s="25" t="s">
        <v>29</v>
      </c>
      <c r="AJ3" s="25" t="s">
        <v>38</v>
      </c>
      <c r="AK3" s="25" t="s">
        <v>38</v>
      </c>
      <c r="AL3" s="74" t="s">
        <v>39</v>
      </c>
      <c r="AM3" s="13" t="s">
        <v>19</v>
      </c>
      <c r="AN3" s="16" t="s">
        <v>22</v>
      </c>
      <c r="AO3" s="25" t="s">
        <v>29</v>
      </c>
      <c r="AP3" s="25" t="s">
        <v>29</v>
      </c>
      <c r="AQ3" s="13" t="s">
        <v>29</v>
      </c>
      <c r="AR3" s="51" t="s">
        <v>40</v>
      </c>
    </row>
    <row r="4" spans="1:44" ht="21.75" customHeight="1" thickBot="1" x14ac:dyDescent="0.3">
      <c r="A4" s="83"/>
      <c r="B4" s="14" t="s">
        <v>41</v>
      </c>
      <c r="C4" s="79"/>
      <c r="D4" s="56" t="s">
        <v>45</v>
      </c>
      <c r="E4" s="56" t="s">
        <v>46</v>
      </c>
      <c r="F4" s="22"/>
      <c r="G4" s="13"/>
      <c r="H4" s="13"/>
      <c r="I4" s="23"/>
      <c r="J4" s="12"/>
      <c r="K4" s="38"/>
      <c r="L4" s="52"/>
      <c r="M4" s="86"/>
      <c r="N4" s="12" t="s">
        <v>41</v>
      </c>
      <c r="O4" s="55" t="s">
        <v>42</v>
      </c>
      <c r="P4" s="13"/>
      <c r="Q4" s="13"/>
      <c r="R4" s="32"/>
      <c r="S4" s="16"/>
      <c r="T4" s="34"/>
      <c r="U4" s="67"/>
      <c r="V4" s="56" t="s">
        <v>43</v>
      </c>
      <c r="W4" s="56" t="s">
        <v>44</v>
      </c>
      <c r="X4" s="53"/>
      <c r="Y4" s="54"/>
      <c r="Z4" s="67"/>
      <c r="AA4" s="53"/>
      <c r="AB4" s="54"/>
      <c r="AC4" s="71"/>
      <c r="AD4" s="57" t="s">
        <v>47</v>
      </c>
      <c r="AE4" s="57" t="s">
        <v>47</v>
      </c>
      <c r="AF4" s="57" t="s">
        <v>48</v>
      </c>
      <c r="AG4" s="57" t="s">
        <v>49</v>
      </c>
      <c r="AH4" s="57" t="s">
        <v>49</v>
      </c>
      <c r="AI4" s="57" t="s">
        <v>49</v>
      </c>
      <c r="AJ4" s="54"/>
      <c r="AK4" s="54"/>
      <c r="AL4" s="75"/>
      <c r="AM4" s="13" t="s">
        <v>41</v>
      </c>
      <c r="AN4" s="58" t="s">
        <v>47</v>
      </c>
      <c r="AO4" s="57" t="s">
        <v>50</v>
      </c>
      <c r="AP4" s="57" t="s">
        <v>51</v>
      </c>
      <c r="AQ4" s="57" t="s">
        <v>51</v>
      </c>
      <c r="AR4" s="51"/>
    </row>
    <row r="5" spans="1:44" ht="79.5" customHeight="1" thickBot="1" x14ac:dyDescent="0.3">
      <c r="A5" s="84"/>
      <c r="B5" s="15" t="s">
        <v>12</v>
      </c>
      <c r="C5" s="79"/>
      <c r="D5" s="27" t="s">
        <v>12</v>
      </c>
      <c r="E5" s="15" t="s">
        <v>12</v>
      </c>
      <c r="F5" s="15" t="s">
        <v>12</v>
      </c>
      <c r="G5" s="15" t="s">
        <v>12</v>
      </c>
      <c r="H5" s="15" t="s">
        <v>12</v>
      </c>
      <c r="I5" s="19" t="s">
        <v>12</v>
      </c>
      <c r="J5" s="19" t="s">
        <v>12</v>
      </c>
      <c r="K5" s="33" t="s">
        <v>12</v>
      </c>
      <c r="L5" s="19" t="s">
        <v>12</v>
      </c>
      <c r="M5" s="86"/>
      <c r="N5" s="15" t="s">
        <v>12</v>
      </c>
      <c r="O5" s="27" t="s">
        <v>12</v>
      </c>
      <c r="P5" s="15" t="s">
        <v>12</v>
      </c>
      <c r="Q5" s="15" t="s">
        <v>12</v>
      </c>
      <c r="R5" s="15" t="s">
        <v>12</v>
      </c>
      <c r="S5" s="15" t="s">
        <v>12</v>
      </c>
      <c r="T5" s="15" t="s">
        <v>12</v>
      </c>
      <c r="U5" s="67"/>
      <c r="V5" s="19" t="s">
        <v>12</v>
      </c>
      <c r="W5" s="19" t="s">
        <v>12</v>
      </c>
      <c r="X5" s="19" t="s">
        <v>12</v>
      </c>
      <c r="Y5" s="33" t="s">
        <v>12</v>
      </c>
      <c r="Z5" s="67"/>
      <c r="AA5" s="19" t="s">
        <v>12</v>
      </c>
      <c r="AB5" s="33" t="s">
        <v>12</v>
      </c>
      <c r="AC5" s="71"/>
      <c r="AD5" s="36" t="s">
        <v>12</v>
      </c>
      <c r="AE5" s="19" t="s">
        <v>12</v>
      </c>
      <c r="AF5" s="19" t="s">
        <v>12</v>
      </c>
      <c r="AG5" s="19" t="s">
        <v>12</v>
      </c>
      <c r="AH5" s="19" t="s">
        <v>12</v>
      </c>
      <c r="AI5" s="19" t="s">
        <v>12</v>
      </c>
      <c r="AJ5" s="19" t="s">
        <v>12</v>
      </c>
      <c r="AK5" s="33" t="s">
        <v>12</v>
      </c>
      <c r="AL5" s="75"/>
      <c r="AM5" s="15" t="s">
        <v>12</v>
      </c>
      <c r="AN5" s="33" t="s">
        <v>12</v>
      </c>
      <c r="AO5" s="33" t="s">
        <v>12</v>
      </c>
      <c r="AP5" s="33" t="s">
        <v>12</v>
      </c>
      <c r="AQ5" s="33" t="s">
        <v>12</v>
      </c>
      <c r="AR5" s="19" t="s">
        <v>12</v>
      </c>
    </row>
    <row r="6" spans="1:44" ht="20.100000000000001" customHeight="1" x14ac:dyDescent="0.25">
      <c r="A6" s="4" t="s">
        <v>0</v>
      </c>
      <c r="B6" s="5">
        <v>42147.199999999997</v>
      </c>
      <c r="C6" s="79"/>
      <c r="D6" s="28">
        <f>1173.2+32347.05</f>
        <v>33520.25</v>
      </c>
      <c r="E6" s="4">
        <v>24555.200000000001</v>
      </c>
      <c r="F6" s="4">
        <v>8000</v>
      </c>
      <c r="G6" s="4">
        <v>8000</v>
      </c>
      <c r="H6" s="4">
        <v>8000</v>
      </c>
      <c r="I6" s="1">
        <v>8348.2999999999993</v>
      </c>
      <c r="J6" s="1">
        <v>11435.23</v>
      </c>
      <c r="K6" s="1">
        <v>8348.2999999999993</v>
      </c>
      <c r="L6" s="59">
        <v>8000</v>
      </c>
      <c r="M6" s="86"/>
      <c r="N6" s="6">
        <v>34970</v>
      </c>
      <c r="O6" s="28">
        <v>17097</v>
      </c>
      <c r="P6" s="4">
        <v>8917.9599999999991</v>
      </c>
      <c r="Q6" s="4">
        <v>8703.6</v>
      </c>
      <c r="R6" s="4">
        <v>8000</v>
      </c>
      <c r="S6" s="4">
        <v>8804.9</v>
      </c>
      <c r="T6" s="4">
        <v>8050.3</v>
      </c>
      <c r="U6" s="68"/>
      <c r="V6" s="39">
        <v>21966.59</v>
      </c>
      <c r="W6" s="40">
        <v>13240.5</v>
      </c>
      <c r="X6" s="40">
        <v>8243</v>
      </c>
      <c r="Y6" s="41">
        <v>8000</v>
      </c>
      <c r="Z6" s="68"/>
      <c r="AA6" s="39">
        <v>27352.6</v>
      </c>
      <c r="AB6" s="41">
        <v>15811.5</v>
      </c>
      <c r="AC6" s="72"/>
      <c r="AD6" s="39">
        <v>25493</v>
      </c>
      <c r="AE6" s="40">
        <v>19764.16</v>
      </c>
      <c r="AF6" s="40">
        <v>15611.5</v>
      </c>
      <c r="AG6" s="40">
        <v>16997</v>
      </c>
      <c r="AH6" s="40">
        <v>16897</v>
      </c>
      <c r="AI6" s="40">
        <v>13477.6</v>
      </c>
      <c r="AJ6" s="40">
        <v>8000</v>
      </c>
      <c r="AK6" s="41">
        <v>8000</v>
      </c>
      <c r="AL6" s="76"/>
      <c r="AM6" s="5">
        <v>13762.17</v>
      </c>
      <c r="AN6" s="39">
        <v>24081.5</v>
      </c>
      <c r="AO6" s="40">
        <v>13240.5</v>
      </c>
      <c r="AP6" s="40">
        <v>13477.6</v>
      </c>
      <c r="AQ6" s="40">
        <v>13477.6</v>
      </c>
      <c r="AR6" s="41">
        <v>8917.9599999999991</v>
      </c>
    </row>
    <row r="7" spans="1:44" ht="20.100000000000001" customHeight="1" x14ac:dyDescent="0.25">
      <c r="A7" s="1" t="s">
        <v>1</v>
      </c>
      <c r="B7" s="2">
        <f>20689.44+21396.63</f>
        <v>42086.07</v>
      </c>
      <c r="C7" s="79"/>
      <c r="D7" s="3">
        <v>32056</v>
      </c>
      <c r="E7" s="1">
        <v>24555.200000000001</v>
      </c>
      <c r="F7" s="1">
        <v>8000</v>
      </c>
      <c r="G7" s="1">
        <v>8000.37</v>
      </c>
      <c r="H7" s="1">
        <v>8000</v>
      </c>
      <c r="I7" s="1">
        <v>8348.2999999999993</v>
      </c>
      <c r="J7" s="1">
        <v>8348.2999999999993</v>
      </c>
      <c r="K7" s="1">
        <v>3861.16</v>
      </c>
      <c r="L7" s="59">
        <v>8000</v>
      </c>
      <c r="M7" s="86"/>
      <c r="N7" s="8">
        <v>37425</v>
      </c>
      <c r="O7" s="3">
        <v>17097</v>
      </c>
      <c r="P7" s="1">
        <v>10003.6</v>
      </c>
      <c r="Q7" s="1">
        <v>10003.6</v>
      </c>
      <c r="R7" s="1"/>
      <c r="S7" s="1">
        <v>8804.9</v>
      </c>
      <c r="T7" s="1">
        <v>8000</v>
      </c>
      <c r="U7" s="68"/>
      <c r="V7" s="42"/>
      <c r="W7" s="1">
        <v>13240.5</v>
      </c>
      <c r="X7" s="1">
        <v>8243</v>
      </c>
      <c r="Y7" s="43">
        <v>8000</v>
      </c>
      <c r="Z7" s="68"/>
      <c r="AA7" s="42">
        <v>25827.86</v>
      </c>
      <c r="AB7" s="43">
        <v>15811.5</v>
      </c>
      <c r="AC7" s="72"/>
      <c r="AD7" s="42">
        <v>47627</v>
      </c>
      <c r="AE7" s="1">
        <v>19764.16</v>
      </c>
      <c r="AF7" s="1">
        <v>15611.5</v>
      </c>
      <c r="AG7" s="1">
        <v>16362.16</v>
      </c>
      <c r="AH7" s="1">
        <v>16897</v>
      </c>
      <c r="AI7" s="1">
        <v>13091.68</v>
      </c>
      <c r="AJ7" s="1">
        <v>10000</v>
      </c>
      <c r="AK7" s="43">
        <v>8000</v>
      </c>
      <c r="AL7" s="76"/>
      <c r="AM7" s="2">
        <v>35170</v>
      </c>
      <c r="AN7" s="42">
        <v>24081.5</v>
      </c>
      <c r="AO7" s="1">
        <v>13240.5</v>
      </c>
      <c r="AP7" s="1">
        <v>13477.6</v>
      </c>
      <c r="AQ7" s="1">
        <v>13477.6</v>
      </c>
      <c r="AR7" s="43">
        <v>10003.6</v>
      </c>
    </row>
    <row r="8" spans="1:44" ht="20.100000000000001" customHeight="1" x14ac:dyDescent="0.25">
      <c r="A8" s="1" t="s">
        <v>2</v>
      </c>
      <c r="B8" s="2">
        <f>66712.64-20689.44+12068.84</f>
        <v>58092.04</v>
      </c>
      <c r="C8" s="79"/>
      <c r="D8" s="3">
        <v>32056</v>
      </c>
      <c r="E8" s="1">
        <v>24555.200000000001</v>
      </c>
      <c r="F8" s="1">
        <v>8000</v>
      </c>
      <c r="G8" s="1">
        <v>8000</v>
      </c>
      <c r="H8" s="1">
        <v>8000</v>
      </c>
      <c r="I8" s="1">
        <v>9848.2999999999993</v>
      </c>
      <c r="J8" s="1">
        <v>9848.2999999999993</v>
      </c>
      <c r="K8" s="1">
        <v>6863.25</v>
      </c>
      <c r="L8" s="59">
        <v>8000</v>
      </c>
      <c r="M8" s="86"/>
      <c r="N8" s="8">
        <v>34970</v>
      </c>
      <c r="O8" s="3">
        <v>24000</v>
      </c>
      <c r="P8" s="1">
        <v>10003.6</v>
      </c>
      <c r="Q8" s="1">
        <v>11370.09</v>
      </c>
      <c r="R8" s="1"/>
      <c r="S8" s="1">
        <v>8804.9</v>
      </c>
      <c r="T8" s="1">
        <v>8000</v>
      </c>
      <c r="U8" s="68"/>
      <c r="V8" s="42"/>
      <c r="W8" s="1">
        <v>13477.6</v>
      </c>
      <c r="X8" s="1">
        <v>8243</v>
      </c>
      <c r="Y8" s="43">
        <v>9500</v>
      </c>
      <c r="Z8" s="68"/>
      <c r="AA8" s="42">
        <v>40348.01</v>
      </c>
      <c r="AB8" s="43">
        <v>17798.21</v>
      </c>
      <c r="AC8" s="72"/>
      <c r="AD8" s="42">
        <v>7283.72</v>
      </c>
      <c r="AE8" s="1">
        <f>768.75+19843.31</f>
        <v>20612.060000000001</v>
      </c>
      <c r="AF8" s="1">
        <v>15611.5</v>
      </c>
      <c r="AG8" s="1">
        <v>16997</v>
      </c>
      <c r="AH8" s="1">
        <v>16897</v>
      </c>
      <c r="AI8" s="1">
        <v>13477.6</v>
      </c>
      <c r="AJ8" s="1">
        <v>10000</v>
      </c>
      <c r="AK8" s="43">
        <v>8000</v>
      </c>
      <c r="AL8" s="76"/>
      <c r="AM8" s="2">
        <v>35170</v>
      </c>
      <c r="AN8" s="42">
        <v>22563.96</v>
      </c>
      <c r="AO8" s="1">
        <v>13477.6</v>
      </c>
      <c r="AP8" s="1">
        <v>13477.6</v>
      </c>
      <c r="AQ8" s="1">
        <v>13477.6</v>
      </c>
      <c r="AR8" s="43">
        <v>10003.6</v>
      </c>
    </row>
    <row r="9" spans="1:44" ht="20.100000000000001" customHeight="1" x14ac:dyDescent="0.25">
      <c r="A9" s="1" t="s">
        <v>3</v>
      </c>
      <c r="B9" s="2">
        <v>46385.83</v>
      </c>
      <c r="C9" s="79"/>
      <c r="D9" s="3">
        <v>33746.550000000003</v>
      </c>
      <c r="E9" s="1">
        <v>24555.200000000001</v>
      </c>
      <c r="F9" s="1">
        <v>8000</v>
      </c>
      <c r="G9" s="1">
        <v>7665.96</v>
      </c>
      <c r="H9" s="1">
        <v>8000</v>
      </c>
      <c r="I9" s="1">
        <v>9848.2999999999993</v>
      </c>
      <c r="J9" s="1">
        <v>9416.35</v>
      </c>
      <c r="K9" s="1">
        <v>9933.2199999999993</v>
      </c>
      <c r="L9" s="59">
        <v>11068.8</v>
      </c>
      <c r="M9" s="86"/>
      <c r="N9" s="8">
        <v>34970</v>
      </c>
      <c r="O9" s="3">
        <v>10102.77</v>
      </c>
      <c r="P9" s="1">
        <v>10003.6</v>
      </c>
      <c r="Q9" s="1">
        <v>8221.1200000000008</v>
      </c>
      <c r="R9" s="1"/>
      <c r="S9" s="1">
        <v>8804.9</v>
      </c>
      <c r="T9" s="1">
        <v>8000</v>
      </c>
      <c r="U9" s="68"/>
      <c r="V9" s="42"/>
      <c r="W9" s="1">
        <v>13477.6</v>
      </c>
      <c r="X9" s="1">
        <v>8390.99</v>
      </c>
      <c r="Y9" s="43">
        <v>8000</v>
      </c>
      <c r="Z9" s="68"/>
      <c r="AA9" s="42">
        <v>15244.1</v>
      </c>
      <c r="AB9" s="43">
        <v>16048.6</v>
      </c>
      <c r="AC9" s="72"/>
      <c r="AD9" s="42">
        <v>25493</v>
      </c>
      <c r="AE9" s="1">
        <v>20063.599999999999</v>
      </c>
      <c r="AF9" s="1">
        <v>15611.5</v>
      </c>
      <c r="AG9" s="1">
        <v>16997</v>
      </c>
      <c r="AH9" s="1">
        <v>24724.26</v>
      </c>
      <c r="AI9" s="1">
        <v>13477.6</v>
      </c>
      <c r="AJ9" s="1">
        <v>20414.169999999998</v>
      </c>
      <c r="AK9" s="43">
        <v>17762.36</v>
      </c>
      <c r="AL9" s="76"/>
      <c r="AM9" s="2">
        <v>35170</v>
      </c>
      <c r="AN9" s="42">
        <v>24081.5</v>
      </c>
      <c r="AO9" s="1">
        <v>13477.6</v>
      </c>
      <c r="AP9" s="1">
        <v>13819.01</v>
      </c>
      <c r="AQ9" s="1">
        <v>13477.6</v>
      </c>
      <c r="AR9" s="43">
        <v>10003.6</v>
      </c>
    </row>
    <row r="10" spans="1:44" ht="20.100000000000001" customHeight="1" x14ac:dyDescent="0.25">
      <c r="A10" s="1" t="s">
        <v>4</v>
      </c>
      <c r="B10" s="2">
        <v>64113.25</v>
      </c>
      <c r="C10" s="79"/>
      <c r="D10" s="3">
        <v>36760</v>
      </c>
      <c r="E10" s="1">
        <f>6794.13+22568.07</f>
        <v>29362.2</v>
      </c>
      <c r="F10" s="1">
        <v>8000</v>
      </c>
      <c r="G10" s="1"/>
      <c r="H10" s="1">
        <v>8000</v>
      </c>
      <c r="I10" s="1">
        <v>9848.2999999999993</v>
      </c>
      <c r="J10" s="1">
        <v>9848.2999999999993</v>
      </c>
      <c r="K10" s="1">
        <v>7584.84</v>
      </c>
      <c r="L10" s="59">
        <v>3272.73</v>
      </c>
      <c r="M10" s="86"/>
      <c r="N10" s="8">
        <v>40126.199999999997</v>
      </c>
      <c r="O10" s="3">
        <v>19586.2</v>
      </c>
      <c r="P10" s="1">
        <v>5887.62</v>
      </c>
      <c r="Q10" s="1">
        <v>6416.12</v>
      </c>
      <c r="R10" s="1">
        <v>17686.38</v>
      </c>
      <c r="S10" s="1">
        <v>8804.9</v>
      </c>
      <c r="T10" s="1">
        <v>18466.62</v>
      </c>
      <c r="U10" s="68"/>
      <c r="V10" s="42"/>
      <c r="W10" s="1">
        <v>31729.71</v>
      </c>
      <c r="X10" s="1">
        <v>8168.15</v>
      </c>
      <c r="Y10" s="43">
        <v>8000</v>
      </c>
      <c r="Z10" s="68"/>
      <c r="AA10" s="42">
        <v>47367.16</v>
      </c>
      <c r="AB10" s="43">
        <v>18395.560000000001</v>
      </c>
      <c r="AC10" s="72"/>
      <c r="AD10" s="42">
        <v>29196.5</v>
      </c>
      <c r="AE10" s="1">
        <v>22983.4</v>
      </c>
      <c r="AF10" s="1">
        <v>17922.900000000001</v>
      </c>
      <c r="AG10" s="1">
        <v>19486.2</v>
      </c>
      <c r="AH10" s="1">
        <v>10574.26</v>
      </c>
      <c r="AI10" s="1">
        <v>27351.15</v>
      </c>
      <c r="AJ10" s="1">
        <v>7045.23</v>
      </c>
      <c r="AK10" s="43">
        <v>5545.23</v>
      </c>
      <c r="AL10" s="76"/>
      <c r="AM10" s="2">
        <v>40326.199999999997</v>
      </c>
      <c r="AN10" s="42">
        <v>27618.5</v>
      </c>
      <c r="AO10" s="1">
        <v>15468.96</v>
      </c>
      <c r="AP10" s="1">
        <v>3718.09</v>
      </c>
      <c r="AQ10" s="1">
        <v>32258.42</v>
      </c>
      <c r="AR10" s="43">
        <v>5887.62</v>
      </c>
    </row>
    <row r="11" spans="1:44" ht="20.100000000000001" customHeight="1" x14ac:dyDescent="0.25">
      <c r="A11" s="1" t="s">
        <v>5</v>
      </c>
      <c r="B11" s="2">
        <v>60495.35</v>
      </c>
      <c r="C11" s="79"/>
      <c r="D11" s="3">
        <v>36760</v>
      </c>
      <c r="E11" s="1">
        <v>49523.33</v>
      </c>
      <c r="F11" s="1">
        <v>8000</v>
      </c>
      <c r="G11" s="1"/>
      <c r="H11" s="1">
        <v>8000</v>
      </c>
      <c r="I11" s="1">
        <v>14527.73</v>
      </c>
      <c r="J11" s="1">
        <v>16547.900000000001</v>
      </c>
      <c r="K11" s="1">
        <v>9522.25</v>
      </c>
      <c r="L11" s="59">
        <v>8000</v>
      </c>
      <c r="M11" s="86"/>
      <c r="N11" s="8">
        <v>40154.769999999997</v>
      </c>
      <c r="O11" s="3">
        <v>48507.76</v>
      </c>
      <c r="P11" s="1">
        <v>1523.81</v>
      </c>
      <c r="Q11" s="1"/>
      <c r="R11" s="1">
        <v>5299.19</v>
      </c>
      <c r="S11" s="1">
        <v>15624.37</v>
      </c>
      <c r="T11" s="1">
        <v>4002.54</v>
      </c>
      <c r="U11" s="68"/>
      <c r="V11" s="42"/>
      <c r="W11" s="1">
        <v>10312.64</v>
      </c>
      <c r="X11" s="1">
        <v>8243</v>
      </c>
      <c r="Y11" s="43">
        <v>13976.84</v>
      </c>
      <c r="Z11" s="68"/>
      <c r="AA11" s="42">
        <v>18310.830000000002</v>
      </c>
      <c r="AB11" s="43">
        <v>43267.91</v>
      </c>
      <c r="AC11" s="72"/>
      <c r="AD11" s="42">
        <v>52917.31</v>
      </c>
      <c r="AE11" s="1">
        <v>22983.4</v>
      </c>
      <c r="AF11" s="1">
        <v>33568.97</v>
      </c>
      <c r="AG11" s="1">
        <v>19486.2</v>
      </c>
      <c r="AH11" s="1">
        <v>46796.78</v>
      </c>
      <c r="AI11" s="1">
        <f>2790.67+13126.93</f>
        <v>15917.6</v>
      </c>
      <c r="AJ11" s="1">
        <v>10000</v>
      </c>
      <c r="AK11" s="43">
        <v>8006.6</v>
      </c>
      <c r="AL11" s="76"/>
      <c r="AM11" s="2">
        <v>40326.199999999997</v>
      </c>
      <c r="AN11" s="42">
        <v>66150.62</v>
      </c>
      <c r="AO11" s="1">
        <v>14089.28</v>
      </c>
      <c r="AP11" s="1">
        <v>14996.3</v>
      </c>
      <c r="AQ11" s="1">
        <f>7141.1+926.96</f>
        <v>8068.06</v>
      </c>
      <c r="AR11" s="43">
        <v>1523.81</v>
      </c>
    </row>
    <row r="12" spans="1:44" ht="20.100000000000001" customHeight="1" x14ac:dyDescent="0.25">
      <c r="A12" s="1" t="s">
        <v>6</v>
      </c>
      <c r="B12" s="2">
        <v>60628.58</v>
      </c>
      <c r="C12" s="79"/>
      <c r="D12" s="3">
        <v>33943.440000000002</v>
      </c>
      <c r="E12" s="1">
        <v>43570.25</v>
      </c>
      <c r="F12" s="1">
        <v>17453.919999999998</v>
      </c>
      <c r="G12" s="1">
        <v>8000</v>
      </c>
      <c r="H12" s="1">
        <v>17670.66</v>
      </c>
      <c r="I12" s="1">
        <v>6896.43</v>
      </c>
      <c r="J12" s="1">
        <v>4718.6099999999997</v>
      </c>
      <c r="K12" s="1">
        <v>19835.25</v>
      </c>
      <c r="L12" s="59">
        <v>8000</v>
      </c>
      <c r="M12" s="86"/>
      <c r="N12" s="8">
        <v>67268.12</v>
      </c>
      <c r="O12" s="3">
        <v>7716.3</v>
      </c>
      <c r="P12" s="1">
        <v>8000</v>
      </c>
      <c r="Q12" s="1">
        <v>8000</v>
      </c>
      <c r="R12" s="1">
        <v>8000</v>
      </c>
      <c r="S12" s="1">
        <v>8938.1299999999992</v>
      </c>
      <c r="T12" s="1">
        <v>8000</v>
      </c>
      <c r="U12" s="68"/>
      <c r="V12" s="42"/>
      <c r="W12" s="1">
        <v>22374.69</v>
      </c>
      <c r="X12" s="1">
        <v>17186.21</v>
      </c>
      <c r="Y12" s="43">
        <v>12866.08</v>
      </c>
      <c r="Z12" s="68"/>
      <c r="AA12" s="42">
        <v>35090.230000000003</v>
      </c>
      <c r="AB12" s="43">
        <v>8991.99</v>
      </c>
      <c r="AC12" s="72"/>
      <c r="AD12" s="42">
        <v>27436.63</v>
      </c>
      <c r="AE12" s="1">
        <v>41394.480000000003</v>
      </c>
      <c r="AF12" s="1">
        <v>18056.13</v>
      </c>
      <c r="AG12" s="1">
        <v>51231.85</v>
      </c>
      <c r="AH12" s="1">
        <v>9335.3799999999992</v>
      </c>
      <c r="AI12" s="1">
        <v>16147.51</v>
      </c>
      <c r="AJ12" s="1">
        <v>10043.780000000001</v>
      </c>
      <c r="AK12" s="43">
        <v>8000</v>
      </c>
      <c r="AL12" s="76"/>
      <c r="AM12" s="2">
        <v>94919.25</v>
      </c>
      <c r="AN12" s="42">
        <v>10859.37</v>
      </c>
      <c r="AO12" s="1">
        <v>15602.19</v>
      </c>
      <c r="AP12" s="1">
        <v>15129.53</v>
      </c>
      <c r="AQ12" s="1">
        <v>10766.71</v>
      </c>
      <c r="AR12" s="43">
        <v>8000</v>
      </c>
    </row>
    <row r="13" spans="1:44" ht="20.100000000000001" customHeight="1" x14ac:dyDescent="0.25">
      <c r="A13" s="1" t="s">
        <v>7</v>
      </c>
      <c r="B13" s="2">
        <v>116620.51</v>
      </c>
      <c r="C13" s="79"/>
      <c r="D13" s="3">
        <v>38696.230000000003</v>
      </c>
      <c r="E13" s="1">
        <v>12858.77</v>
      </c>
      <c r="F13" s="1">
        <v>3802.81</v>
      </c>
      <c r="G13" s="1">
        <v>8000</v>
      </c>
      <c r="H13" s="1">
        <v>2988.74</v>
      </c>
      <c r="I13" s="1">
        <v>8348.2999999999993</v>
      </c>
      <c r="J13" s="1">
        <v>8348.2999999999993</v>
      </c>
      <c r="K13" s="1">
        <v>8000</v>
      </c>
      <c r="L13" s="59">
        <v>8000</v>
      </c>
      <c r="M13" s="86"/>
      <c r="N13" s="8">
        <v>43182.73</v>
      </c>
      <c r="O13" s="3">
        <v>21082.73</v>
      </c>
      <c r="P13" s="1">
        <v>6623.63</v>
      </c>
      <c r="Q13" s="1">
        <v>8000</v>
      </c>
      <c r="R13" s="1">
        <v>8000</v>
      </c>
      <c r="S13" s="1">
        <v>8938.1299999999992</v>
      </c>
      <c r="T13" s="1">
        <v>8000</v>
      </c>
      <c r="U13" s="68"/>
      <c r="V13" s="42"/>
      <c r="W13" s="1">
        <v>8886.69</v>
      </c>
      <c r="X13" s="1">
        <v>11139.73</v>
      </c>
      <c r="Y13" s="43"/>
      <c r="Z13" s="68"/>
      <c r="AA13" s="42">
        <v>79942.990000000005</v>
      </c>
      <c r="AB13" s="43">
        <v>20164.75</v>
      </c>
      <c r="AC13" s="72"/>
      <c r="AD13" s="42">
        <v>33115.93</v>
      </c>
      <c r="AE13" s="1">
        <v>23655.66</v>
      </c>
      <c r="AF13" s="1">
        <v>19419.43</v>
      </c>
      <c r="AG13" s="1">
        <v>4995.8900000000003</v>
      </c>
      <c r="AH13" s="1">
        <v>20882.73</v>
      </c>
      <c r="AI13" s="1">
        <v>17510.810000000001</v>
      </c>
      <c r="AJ13" s="1">
        <v>10086.23</v>
      </c>
      <c r="AK13" s="43">
        <v>8000</v>
      </c>
      <c r="AL13" s="76"/>
      <c r="AM13" s="2">
        <v>20610.830000000002</v>
      </c>
      <c r="AN13" s="42">
        <v>29559.63</v>
      </c>
      <c r="AO13" s="1">
        <v>36389.160000000003</v>
      </c>
      <c r="AP13" s="1">
        <v>16530.93</v>
      </c>
      <c r="AQ13" s="1">
        <f>932.16+11445.67</f>
        <v>12377.83</v>
      </c>
      <c r="AR13" s="43">
        <v>6623.63</v>
      </c>
    </row>
    <row r="14" spans="1:44" ht="20.100000000000001" customHeight="1" x14ac:dyDescent="0.25">
      <c r="A14" s="1" t="s">
        <v>8</v>
      </c>
      <c r="B14" s="2">
        <v>49645.01</v>
      </c>
      <c r="C14" s="79"/>
      <c r="D14" s="3">
        <v>82760.350000000006</v>
      </c>
      <c r="E14" s="1">
        <v>30003.83</v>
      </c>
      <c r="F14" s="1">
        <v>8133.23</v>
      </c>
      <c r="G14" s="1">
        <v>8000.47</v>
      </c>
      <c r="H14" s="1">
        <v>10797.4</v>
      </c>
      <c r="I14" s="1">
        <v>8701.7199999999993</v>
      </c>
      <c r="J14" s="1">
        <v>11692.85</v>
      </c>
      <c r="K14" s="1">
        <v>8126.94</v>
      </c>
      <c r="L14" s="59">
        <v>8000</v>
      </c>
      <c r="M14" s="86"/>
      <c r="N14" s="8">
        <v>43182.73</v>
      </c>
      <c r="O14" s="3">
        <v>21082.73</v>
      </c>
      <c r="P14" s="1">
        <f>3636.36+4263.63</f>
        <v>7899.99</v>
      </c>
      <c r="Q14" s="1">
        <v>4000</v>
      </c>
      <c r="R14" s="1">
        <v>8000</v>
      </c>
      <c r="S14" s="1">
        <v>8938.1299999999992</v>
      </c>
      <c r="T14" s="1">
        <v>4204.8</v>
      </c>
      <c r="U14" s="68"/>
      <c r="V14" s="42"/>
      <c r="W14" s="1">
        <v>16965.490000000002</v>
      </c>
      <c r="X14" s="1">
        <v>14960.29</v>
      </c>
      <c r="Y14" s="43"/>
      <c r="Z14" s="68"/>
      <c r="AA14" s="42">
        <v>12223.29</v>
      </c>
      <c r="AB14" s="43">
        <v>20164.75</v>
      </c>
      <c r="AC14" s="72"/>
      <c r="AD14" s="42">
        <v>27631.37</v>
      </c>
      <c r="AE14" s="1">
        <v>26043.83</v>
      </c>
      <c r="AF14" s="1">
        <v>18396.650000000001</v>
      </c>
      <c r="AG14" s="1">
        <v>20982.73</v>
      </c>
      <c r="AH14" s="1">
        <v>20882.73</v>
      </c>
      <c r="AI14" s="1">
        <v>17510.810000000001</v>
      </c>
      <c r="AJ14" s="1">
        <v>3602.37</v>
      </c>
      <c r="AK14" s="43">
        <v>8000</v>
      </c>
      <c r="AL14" s="76"/>
      <c r="AM14" s="2">
        <v>43282.73</v>
      </c>
      <c r="AN14" s="42">
        <v>26783.09</v>
      </c>
      <c r="AO14" s="1">
        <v>9253.9</v>
      </c>
      <c r="AP14" s="1">
        <v>16692.830000000002</v>
      </c>
      <c r="AQ14" s="1"/>
      <c r="AR14" s="43">
        <v>2813.25</v>
      </c>
    </row>
    <row r="15" spans="1:44" ht="20.100000000000001" customHeight="1" x14ac:dyDescent="0.25">
      <c r="A15" s="1" t="s">
        <v>9</v>
      </c>
      <c r="B15" s="2">
        <v>64246.48</v>
      </c>
      <c r="C15" s="79"/>
      <c r="D15" s="3">
        <v>21969.21</v>
      </c>
      <c r="E15" s="1">
        <v>38615.620000000003</v>
      </c>
      <c r="F15" s="1">
        <v>8000</v>
      </c>
      <c r="G15" s="1">
        <v>8000</v>
      </c>
      <c r="H15" s="1">
        <v>5217.3900000000003</v>
      </c>
      <c r="I15" s="1">
        <v>8348.2999999999993</v>
      </c>
      <c r="J15" s="1">
        <v>5081.58</v>
      </c>
      <c r="K15" s="1">
        <f>7972.93+1451.88</f>
        <v>9424.81</v>
      </c>
      <c r="L15" s="59">
        <v>8000</v>
      </c>
      <c r="M15" s="86"/>
      <c r="N15" s="8">
        <v>66339.289999999994</v>
      </c>
      <c r="O15" s="3">
        <f>1417.58+18443.74</f>
        <v>19861.32</v>
      </c>
      <c r="P15" s="1">
        <v>8000</v>
      </c>
      <c r="Q15" s="1">
        <v>8000</v>
      </c>
      <c r="R15" s="1">
        <v>12722.88</v>
      </c>
      <c r="S15" s="1">
        <v>8938.1299999999992</v>
      </c>
      <c r="T15" s="1">
        <v>6951.26</v>
      </c>
      <c r="U15" s="68"/>
      <c r="V15" s="42"/>
      <c r="W15" s="1">
        <v>16965.490000000002</v>
      </c>
      <c r="X15" s="1">
        <v>6296.36</v>
      </c>
      <c r="Y15" s="43"/>
      <c r="Z15" s="68"/>
      <c r="AA15" s="42">
        <v>38696.230000000003</v>
      </c>
      <c r="AB15" s="43">
        <v>19990.2</v>
      </c>
      <c r="AC15" s="72"/>
      <c r="AD15" s="42">
        <v>31222.83</v>
      </c>
      <c r="AE15" s="1">
        <v>26043.83</v>
      </c>
      <c r="AF15" s="1">
        <v>19419.43</v>
      </c>
      <c r="AG15" s="1">
        <v>20982.73</v>
      </c>
      <c r="AH15" s="1">
        <v>20489.3</v>
      </c>
      <c r="AI15" s="1">
        <v>17510.810000000001</v>
      </c>
      <c r="AJ15" s="1">
        <v>1391.3</v>
      </c>
      <c r="AK15" s="43">
        <v>13075.91</v>
      </c>
      <c r="AL15" s="76"/>
      <c r="AM15" s="2">
        <v>46106.03</v>
      </c>
      <c r="AN15" s="42">
        <f>1970.78+29559.63</f>
        <v>31530.41</v>
      </c>
      <c r="AO15" s="1">
        <v>16965.490000000002</v>
      </c>
      <c r="AP15" s="1">
        <v>16692.830000000002</v>
      </c>
      <c r="AQ15" s="1">
        <v>11372.1</v>
      </c>
      <c r="AR15" s="43">
        <v>5000</v>
      </c>
    </row>
    <row r="16" spans="1:44" ht="20.100000000000001" customHeight="1" x14ac:dyDescent="0.25">
      <c r="A16" s="1" t="s">
        <v>10</v>
      </c>
      <c r="B16" s="2">
        <v>82880.33</v>
      </c>
      <c r="C16" s="79"/>
      <c r="D16" s="3">
        <v>38796.230000000003</v>
      </c>
      <c r="E16" s="1">
        <v>21384.29</v>
      </c>
      <c r="F16" s="1">
        <v>8000</v>
      </c>
      <c r="G16" s="1">
        <v>8000</v>
      </c>
      <c r="H16" s="1">
        <v>8000</v>
      </c>
      <c r="I16" s="1">
        <v>8348.2999999999993</v>
      </c>
      <c r="J16" s="1">
        <v>8348.2999999999993</v>
      </c>
      <c r="K16" s="1">
        <v>8348.2999999999993</v>
      </c>
      <c r="L16" s="59">
        <v>5307.2</v>
      </c>
      <c r="M16" s="86"/>
      <c r="N16" s="8">
        <v>11501.52</v>
      </c>
      <c r="O16" s="3">
        <v>21082.73</v>
      </c>
      <c r="P16" s="1">
        <v>7600</v>
      </c>
      <c r="Q16" s="1">
        <v>8000</v>
      </c>
      <c r="R16" s="1">
        <v>3304.49</v>
      </c>
      <c r="S16" s="1">
        <v>10929.17</v>
      </c>
      <c r="T16" s="1">
        <v>8000</v>
      </c>
      <c r="U16" s="68"/>
      <c r="V16" s="42"/>
      <c r="W16" s="1">
        <v>16965.490000000002</v>
      </c>
      <c r="X16" s="1">
        <v>11139.73</v>
      </c>
      <c r="Y16" s="43"/>
      <c r="Z16" s="68"/>
      <c r="AA16" s="42">
        <v>38696.230000000003</v>
      </c>
      <c r="AB16" s="43">
        <v>19627.189999999999</v>
      </c>
      <c r="AC16" s="72"/>
      <c r="AD16" s="42">
        <v>31222.83</v>
      </c>
      <c r="AE16" s="1">
        <v>27528.34</v>
      </c>
      <c r="AF16" s="1">
        <v>19419.43</v>
      </c>
      <c r="AG16" s="1">
        <v>20982.73</v>
      </c>
      <c r="AH16" s="1">
        <v>20882.73</v>
      </c>
      <c r="AI16" s="1">
        <v>17510.810000000001</v>
      </c>
      <c r="AJ16" s="1">
        <v>8000</v>
      </c>
      <c r="AK16" s="43">
        <v>6089.67</v>
      </c>
      <c r="AL16" s="76"/>
      <c r="AM16" s="2">
        <v>46106.03</v>
      </c>
      <c r="AN16" s="42">
        <v>29559.63</v>
      </c>
      <c r="AO16" s="1">
        <v>16965.490000000002</v>
      </c>
      <c r="AP16" s="1">
        <v>37849.93</v>
      </c>
      <c r="AQ16" s="1">
        <v>15585.75</v>
      </c>
      <c r="AR16" s="43">
        <v>5000</v>
      </c>
    </row>
    <row r="17" spans="1:44" ht="20.100000000000001" customHeight="1" thickBot="1" x14ac:dyDescent="0.3">
      <c r="A17" s="7" t="s">
        <v>11</v>
      </c>
      <c r="B17" s="10">
        <v>58020.62</v>
      </c>
      <c r="C17" s="79"/>
      <c r="D17" s="29">
        <v>49496.23</v>
      </c>
      <c r="E17" s="7">
        <v>40703.83</v>
      </c>
      <c r="F17" s="7">
        <v>8000</v>
      </c>
      <c r="G17" s="7">
        <v>11000</v>
      </c>
      <c r="H17" s="7">
        <v>11000</v>
      </c>
      <c r="I17" s="1">
        <v>11348.3</v>
      </c>
      <c r="J17" s="1">
        <v>11348.3</v>
      </c>
      <c r="K17" s="1">
        <v>11348.3</v>
      </c>
      <c r="L17" s="59">
        <v>266.36</v>
      </c>
      <c r="M17" s="86"/>
      <c r="N17" s="24">
        <v>62706.03</v>
      </c>
      <c r="O17" s="29">
        <v>30346.03</v>
      </c>
      <c r="P17" s="7">
        <v>11200</v>
      </c>
      <c r="Q17" s="7">
        <v>11200</v>
      </c>
      <c r="R17" s="7">
        <v>11200</v>
      </c>
      <c r="S17" s="7">
        <v>6995.06</v>
      </c>
      <c r="T17" s="7">
        <v>11700</v>
      </c>
      <c r="U17" s="68"/>
      <c r="V17" s="44"/>
      <c r="W17" s="45">
        <v>26228.79</v>
      </c>
      <c r="X17" s="45">
        <v>15071.44</v>
      </c>
      <c r="Y17" s="46">
        <v>695.65</v>
      </c>
      <c r="Z17" s="68"/>
      <c r="AA17" s="44">
        <v>49396.23</v>
      </c>
      <c r="AB17" s="46">
        <v>29428.05</v>
      </c>
      <c r="AC17" s="72"/>
      <c r="AD17" s="44">
        <v>41922.83</v>
      </c>
      <c r="AE17" s="45">
        <v>32214.47</v>
      </c>
      <c r="AF17" s="45">
        <f>4742.64+21625.79</f>
        <v>26368.43</v>
      </c>
      <c r="AG17" s="45">
        <v>29891.78</v>
      </c>
      <c r="AH17" s="45">
        <v>30146.03</v>
      </c>
      <c r="AI17" s="45">
        <v>26774.11</v>
      </c>
      <c r="AJ17" s="45">
        <f>1843.49+695.65</f>
        <v>2539.14</v>
      </c>
      <c r="AK17" s="46">
        <v>8000</v>
      </c>
      <c r="AL17" s="76"/>
      <c r="AM17" s="2">
        <v>62806.03</v>
      </c>
      <c r="AN17" s="44">
        <v>40259.629999999997</v>
      </c>
      <c r="AO17" s="45">
        <v>26228.79</v>
      </c>
      <c r="AP17" s="45">
        <v>18105.63</v>
      </c>
      <c r="AQ17" s="45">
        <v>15527.06</v>
      </c>
      <c r="AR17" s="46">
        <v>8000</v>
      </c>
    </row>
    <row r="18" spans="1:44" ht="28.5" customHeight="1" thickBot="1" x14ac:dyDescent="0.3">
      <c r="A18" s="60" t="s">
        <v>14</v>
      </c>
      <c r="B18" s="61">
        <f t="shared" ref="B18:L18" si="0">B6+B7+B8+B9+B10+B11+B12+B13+B14+B15+B16+B17</f>
        <v>745361.27</v>
      </c>
      <c r="C18" s="79"/>
      <c r="D18" s="62">
        <f t="shared" si="0"/>
        <v>470560.49</v>
      </c>
      <c r="E18" s="21">
        <f t="shared" si="0"/>
        <v>364242.92</v>
      </c>
      <c r="F18" s="20">
        <f t="shared" si="0"/>
        <v>101389.96</v>
      </c>
      <c r="G18" s="21">
        <f t="shared" si="0"/>
        <v>82666.8</v>
      </c>
      <c r="H18" s="21">
        <f t="shared" si="0"/>
        <v>103674.19</v>
      </c>
      <c r="I18" s="47">
        <f t="shared" si="0"/>
        <v>112760.58</v>
      </c>
      <c r="J18" s="47">
        <f t="shared" si="0"/>
        <v>114982.32</v>
      </c>
      <c r="K18" s="48">
        <f t="shared" si="0"/>
        <v>111196.62</v>
      </c>
      <c r="L18" s="47">
        <f t="shared" si="0"/>
        <v>83915.09</v>
      </c>
      <c r="M18" s="86"/>
      <c r="N18" s="20">
        <f t="shared" ref="N18:AR18" si="1">N6+N7+N8+N9+N10+N11+N12+N13+N14+N15+N16+N17</f>
        <v>516796.39</v>
      </c>
      <c r="O18" s="30">
        <f t="shared" si="1"/>
        <v>257562.57</v>
      </c>
      <c r="P18" s="20">
        <f t="shared" si="1"/>
        <v>95663.81</v>
      </c>
      <c r="Q18" s="20">
        <f t="shared" si="1"/>
        <v>91914.53</v>
      </c>
      <c r="R18" s="20">
        <f t="shared" si="1"/>
        <v>82212.94</v>
      </c>
      <c r="S18" s="20">
        <f t="shared" si="1"/>
        <v>113325.62</v>
      </c>
      <c r="T18" s="20">
        <f t="shared" si="1"/>
        <v>101375.52</v>
      </c>
      <c r="U18" s="67"/>
      <c r="V18" s="47">
        <f t="shared" si="1"/>
        <v>21966.59</v>
      </c>
      <c r="W18" s="47">
        <f t="shared" si="1"/>
        <v>203865.19</v>
      </c>
      <c r="X18" s="47">
        <f t="shared" si="1"/>
        <v>125324.9</v>
      </c>
      <c r="Y18" s="48">
        <f t="shared" si="1"/>
        <v>69038.570000000007</v>
      </c>
      <c r="Z18" s="67"/>
      <c r="AA18" s="48">
        <f t="shared" si="1"/>
        <v>428495.76</v>
      </c>
      <c r="AB18" s="48">
        <f t="shared" si="1"/>
        <v>245500.21</v>
      </c>
      <c r="AC18" s="71"/>
      <c r="AD18" s="48">
        <f t="shared" si="1"/>
        <v>380562.95</v>
      </c>
      <c r="AE18" s="48">
        <f t="shared" si="1"/>
        <v>303051.39</v>
      </c>
      <c r="AF18" s="48">
        <f t="shared" si="1"/>
        <v>235017.37</v>
      </c>
      <c r="AG18" s="48">
        <f t="shared" si="1"/>
        <v>255393.27</v>
      </c>
      <c r="AH18" s="48">
        <f t="shared" si="1"/>
        <v>255405.2</v>
      </c>
      <c r="AI18" s="48">
        <f t="shared" si="1"/>
        <v>209758.09</v>
      </c>
      <c r="AJ18" s="48">
        <f t="shared" si="1"/>
        <v>101122.22</v>
      </c>
      <c r="AK18" s="48">
        <f t="shared" si="1"/>
        <v>106479.77</v>
      </c>
      <c r="AL18" s="75"/>
      <c r="AM18" s="11">
        <f t="shared" ref="AM18" si="2">AM6+AM7+AM8+AM9+AM10+AM11+AM12+AM13+AM14+AM15+AM16+AM17</f>
        <v>513755.47</v>
      </c>
      <c r="AN18" s="48">
        <f t="shared" si="1"/>
        <v>357129.34</v>
      </c>
      <c r="AO18" s="48">
        <f t="shared" si="1"/>
        <v>204399.46</v>
      </c>
      <c r="AP18" s="48">
        <f t="shared" si="1"/>
        <v>193967.88</v>
      </c>
      <c r="AQ18" s="48">
        <f t="shared" si="1"/>
        <v>159866.32999999999</v>
      </c>
      <c r="AR18" s="47">
        <f t="shared" si="1"/>
        <v>81777.070000000007</v>
      </c>
    </row>
    <row r="19" spans="1:44" ht="20.100000000000001" customHeight="1" x14ac:dyDescent="0.25">
      <c r="A19" s="1" t="s">
        <v>16</v>
      </c>
      <c r="B19" s="1">
        <v>38270.9</v>
      </c>
      <c r="C19" s="80"/>
      <c r="D19" s="1">
        <v>29020.400000000001</v>
      </c>
      <c r="E19" s="1">
        <v>21560.799999999999</v>
      </c>
      <c r="F19" s="4">
        <v>8647</v>
      </c>
      <c r="G19" s="1">
        <v>12527.52</v>
      </c>
      <c r="H19" s="1">
        <v>8647</v>
      </c>
      <c r="I19" s="1">
        <v>9025.5</v>
      </c>
      <c r="J19" s="1">
        <v>9025.5</v>
      </c>
      <c r="K19" s="1">
        <v>3281.89</v>
      </c>
      <c r="L19" s="1">
        <v>17826.79</v>
      </c>
      <c r="M19" s="86"/>
      <c r="N19" s="6">
        <v>32615</v>
      </c>
      <c r="O19" s="28">
        <v>16743.7</v>
      </c>
      <c r="P19" s="4">
        <v>8647</v>
      </c>
      <c r="Q19" s="4">
        <v>8647</v>
      </c>
      <c r="R19" s="4">
        <v>8647</v>
      </c>
      <c r="S19" s="4">
        <v>9562.7999999999993</v>
      </c>
      <c r="T19" s="4">
        <v>8647</v>
      </c>
      <c r="U19" s="68"/>
      <c r="V19" s="39">
        <v>6413.73</v>
      </c>
      <c r="W19" s="40">
        <v>12292.1</v>
      </c>
      <c r="X19" s="40">
        <v>10999.48</v>
      </c>
      <c r="Y19" s="41">
        <v>393.04</v>
      </c>
      <c r="Z19" s="68"/>
      <c r="AA19" s="39">
        <v>28920.400000000001</v>
      </c>
      <c r="AB19" s="41">
        <v>14863.1</v>
      </c>
      <c r="AC19" s="72"/>
      <c r="AD19" s="39">
        <v>22200.6</v>
      </c>
      <c r="AE19" s="40">
        <v>17947.060000000001</v>
      </c>
      <c r="AF19" s="40">
        <v>14763.1</v>
      </c>
      <c r="AG19" s="40">
        <v>15811.5</v>
      </c>
      <c r="AH19" s="40">
        <v>12710.67</v>
      </c>
      <c r="AI19" s="40">
        <v>12766.3</v>
      </c>
      <c r="AJ19" s="40">
        <v>6815.27</v>
      </c>
      <c r="AK19" s="41">
        <v>5012.6400000000003</v>
      </c>
      <c r="AL19" s="76"/>
      <c r="AM19" s="2">
        <v>32715</v>
      </c>
      <c r="AN19" s="39">
        <v>20937.3</v>
      </c>
      <c r="AO19" s="40">
        <v>12292.1</v>
      </c>
      <c r="AP19" s="40">
        <v>12055</v>
      </c>
      <c r="AQ19" s="40">
        <v>11855</v>
      </c>
      <c r="AR19" s="41">
        <v>4323.5</v>
      </c>
    </row>
    <row r="20" spans="1:44" ht="20.100000000000001" customHeight="1" thickBot="1" x14ac:dyDescent="0.3">
      <c r="A20" s="1" t="s">
        <v>15</v>
      </c>
      <c r="B20" s="1">
        <v>117090</v>
      </c>
      <c r="C20" s="79"/>
      <c r="D20" s="63">
        <v>50749.38</v>
      </c>
      <c r="E20" s="9">
        <v>33265.050000000003</v>
      </c>
      <c r="F20" s="7">
        <v>8647</v>
      </c>
      <c r="G20" s="7">
        <v>4766.5</v>
      </c>
      <c r="H20" s="7">
        <v>8647</v>
      </c>
      <c r="I20" s="1">
        <v>9025.5</v>
      </c>
      <c r="J20" s="1">
        <v>9025.5</v>
      </c>
      <c r="K20" s="1">
        <v>9025.5</v>
      </c>
      <c r="L20" s="1">
        <v>15366.82</v>
      </c>
      <c r="M20" s="86"/>
      <c r="N20" s="24">
        <v>99747</v>
      </c>
      <c r="O20" s="29">
        <v>24383.79</v>
      </c>
      <c r="P20" s="7">
        <v>8647</v>
      </c>
      <c r="Q20" s="7">
        <v>8647</v>
      </c>
      <c r="R20" s="7">
        <v>8647</v>
      </c>
      <c r="S20" s="7">
        <v>9562.7999999999993</v>
      </c>
      <c r="T20" s="7">
        <v>8647</v>
      </c>
      <c r="U20" s="68"/>
      <c r="V20" s="44">
        <v>24622.89</v>
      </c>
      <c r="W20" s="45">
        <v>24622.89</v>
      </c>
      <c r="X20" s="45">
        <v>11954.5</v>
      </c>
      <c r="Y20" s="46"/>
      <c r="Z20" s="68"/>
      <c r="AA20" s="44">
        <v>50649.38</v>
      </c>
      <c r="AB20" s="46">
        <v>25224.560000000001</v>
      </c>
      <c r="AC20" s="72"/>
      <c r="AD20" s="44">
        <v>68155.44</v>
      </c>
      <c r="AE20" s="45">
        <v>41236.449999999997</v>
      </c>
      <c r="AF20" s="45">
        <v>24867.14</v>
      </c>
      <c r="AG20" s="45">
        <v>23863.78</v>
      </c>
      <c r="AH20" s="45">
        <v>21803.63</v>
      </c>
      <c r="AI20" s="45">
        <v>21545.22</v>
      </c>
      <c r="AJ20" s="45"/>
      <c r="AK20" s="46">
        <v>10706.7</v>
      </c>
      <c r="AL20" s="76"/>
      <c r="AM20" s="10">
        <v>99847</v>
      </c>
      <c r="AN20" s="44">
        <v>44025.5</v>
      </c>
      <c r="AO20" s="45">
        <v>20739.740000000002</v>
      </c>
      <c r="AP20" s="45">
        <v>20337</v>
      </c>
      <c r="AQ20" s="45">
        <v>20137</v>
      </c>
      <c r="AR20" s="46">
        <v>4323.5</v>
      </c>
    </row>
    <row r="21" spans="1:44" ht="27" customHeight="1" thickBot="1" x14ac:dyDescent="0.3">
      <c r="A21" s="50" t="s">
        <v>17</v>
      </c>
      <c r="B21" s="49">
        <f>B19+B20</f>
        <v>155360.9</v>
      </c>
      <c r="C21" s="81"/>
      <c r="D21" s="31">
        <f>D19+D20</f>
        <v>79769.78</v>
      </c>
      <c r="E21" s="17">
        <f>E19+E20</f>
        <v>54825.85</v>
      </c>
      <c r="F21" s="18">
        <f>F19+F20</f>
        <v>17294</v>
      </c>
      <c r="G21" s="17">
        <f t="shared" ref="G21:H21" si="3">G19+G20</f>
        <v>17294.02</v>
      </c>
      <c r="H21" s="17">
        <f t="shared" si="3"/>
        <v>17294</v>
      </c>
      <c r="I21" s="64">
        <f t="shared" ref="I21" si="4">I19+I20</f>
        <v>18051</v>
      </c>
      <c r="J21" s="64">
        <f t="shared" ref="J21" si="5">J19+J20</f>
        <v>18051</v>
      </c>
      <c r="K21" s="65">
        <f t="shared" ref="K21:L21" si="6">K19+K20</f>
        <v>12307.39</v>
      </c>
      <c r="L21" s="49">
        <f t="shared" si="6"/>
        <v>33193.61</v>
      </c>
      <c r="M21" s="87"/>
      <c r="N21" s="18">
        <f>N19+N20</f>
        <v>132362</v>
      </c>
      <c r="O21" s="37">
        <f>O19+O20</f>
        <v>41127.49</v>
      </c>
      <c r="P21" s="18">
        <f t="shared" ref="P21:T21" si="7">P19+P20</f>
        <v>17294</v>
      </c>
      <c r="Q21" s="18">
        <f t="shared" si="7"/>
        <v>17294</v>
      </c>
      <c r="R21" s="18">
        <f t="shared" si="7"/>
        <v>17294</v>
      </c>
      <c r="S21" s="18">
        <f t="shared" si="7"/>
        <v>19125.599999999999</v>
      </c>
      <c r="T21" s="18">
        <f t="shared" si="7"/>
        <v>17294</v>
      </c>
      <c r="U21" s="69"/>
      <c r="V21" s="49">
        <f t="shared" ref="V21" si="8">V19+V20</f>
        <v>31036.62</v>
      </c>
      <c r="W21" s="49">
        <f t="shared" ref="W21" si="9">W19+W20</f>
        <v>36914.99</v>
      </c>
      <c r="X21" s="49">
        <f t="shared" ref="X21" si="10">X19+X20</f>
        <v>22953.98</v>
      </c>
      <c r="Y21" s="50">
        <f t="shared" ref="Y21" si="11">Y19+Y20</f>
        <v>393.04</v>
      </c>
      <c r="Z21" s="69"/>
      <c r="AA21" s="50">
        <f t="shared" ref="AA21" si="12">AA19+AA20</f>
        <v>79569.78</v>
      </c>
      <c r="AB21" s="50">
        <f t="shared" ref="AB21" si="13">AB19+AB20</f>
        <v>40087.660000000003</v>
      </c>
      <c r="AC21" s="73"/>
      <c r="AD21" s="50">
        <f t="shared" ref="AD21" si="14">AD19+AD20</f>
        <v>90356.04</v>
      </c>
      <c r="AE21" s="50">
        <f t="shared" ref="AE21" si="15">AE19+AE20</f>
        <v>59183.51</v>
      </c>
      <c r="AF21" s="50">
        <f t="shared" ref="AF21" si="16">AF19+AF20</f>
        <v>39630.239999999998</v>
      </c>
      <c r="AG21" s="50">
        <f t="shared" ref="AG21" si="17">AG19+AG20</f>
        <v>39675.279999999999</v>
      </c>
      <c r="AH21" s="50">
        <f t="shared" ref="AH21" si="18">AH19+AH20</f>
        <v>34514.300000000003</v>
      </c>
      <c r="AI21" s="50">
        <f t="shared" ref="AI21" si="19">AI19+AI20</f>
        <v>34311.519999999997</v>
      </c>
      <c r="AJ21" s="50">
        <f t="shared" ref="AJ21" si="20">AJ19+AJ20</f>
        <v>6815.27</v>
      </c>
      <c r="AK21" s="50">
        <f t="shared" ref="AK21:AR21" si="21">AK19+AK20</f>
        <v>15719.34</v>
      </c>
      <c r="AL21" s="77"/>
      <c r="AM21" s="18">
        <f>AM19+AM20</f>
        <v>132562</v>
      </c>
      <c r="AN21" s="50">
        <f t="shared" si="21"/>
        <v>64962.8</v>
      </c>
      <c r="AO21" s="50">
        <f t="shared" si="21"/>
        <v>33031.839999999997</v>
      </c>
      <c r="AP21" s="50">
        <f t="shared" si="21"/>
        <v>32392</v>
      </c>
      <c r="AQ21" s="50">
        <f t="shared" si="21"/>
        <v>31992</v>
      </c>
      <c r="AR21" s="49">
        <f t="shared" si="21"/>
        <v>8647</v>
      </c>
    </row>
  </sheetData>
  <mergeCells count="7">
    <mergeCell ref="Z3:Z21"/>
    <mergeCell ref="AC3:AC21"/>
    <mergeCell ref="AL3:AL21"/>
    <mergeCell ref="C3:C21"/>
    <mergeCell ref="A3:A5"/>
    <mergeCell ref="M3:M21"/>
    <mergeCell ref="U3:U21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держархів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DAKO-304</dc:creator>
  <cp:lastModifiedBy>DAKO-304</cp:lastModifiedBy>
  <cp:lastPrinted>2026-03-03T06:49:19Z</cp:lastPrinted>
  <dcterms:created xsi:type="dcterms:W3CDTF">2015-06-05T18:19:34Z</dcterms:created>
  <dcterms:modified xsi:type="dcterms:W3CDTF">2026-03-04T12:48:14Z</dcterms:modified>
</cp:coreProperties>
</file>