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12000"/>
  </bookViews>
  <sheets>
    <sheet name="Аркуш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H16" i="1"/>
  <c r="H15" i="1"/>
  <c r="H14" i="1"/>
  <c r="H13" i="1"/>
  <c r="H12" i="1"/>
  <c r="H9" i="1"/>
  <c r="H8" i="1"/>
  <c r="H7" i="1"/>
  <c r="H6" i="1"/>
  <c r="L6" i="1" l="1"/>
  <c r="F7" i="1"/>
  <c r="F8" i="1"/>
  <c r="F9" i="1"/>
  <c r="F12" i="1"/>
  <c r="F13" i="1"/>
  <c r="F14" i="1"/>
  <c r="F15" i="1"/>
  <c r="F16" i="1"/>
  <c r="F17" i="1"/>
  <c r="L17" i="1" l="1"/>
  <c r="L16" i="1"/>
  <c r="L15" i="1"/>
  <c r="L14" i="1"/>
  <c r="L13" i="1"/>
  <c r="L12" i="1"/>
  <c r="L11" i="1"/>
  <c r="L10" i="1"/>
  <c r="L9" i="1"/>
  <c r="L8" i="1"/>
  <c r="L7" i="1"/>
  <c r="F6" i="1"/>
</calcChain>
</file>

<file path=xl/sharedStrings.xml><?xml version="1.0" encoding="utf-8"?>
<sst xmlns="http://schemas.openxmlformats.org/spreadsheetml/2006/main" count="64" uniqueCount="30">
  <si>
    <t>Кількість прибиральників</t>
  </si>
  <si>
    <t>штат</t>
  </si>
  <si>
    <t>факт</t>
  </si>
  <si>
    <t>вересень 2025</t>
  </si>
  <si>
    <t>жовтень 2025</t>
  </si>
  <si>
    <t>листопад 2025</t>
  </si>
  <si>
    <t>січень 2026</t>
  </si>
  <si>
    <t>лютий 2026</t>
  </si>
  <si>
    <t>березень 2026</t>
  </si>
  <si>
    <t>квітень 2026</t>
  </si>
  <si>
    <t>травень 2026</t>
  </si>
  <si>
    <t>червень 2026</t>
  </si>
  <si>
    <t>липень 2026</t>
  </si>
  <si>
    <t>серпень 2026</t>
  </si>
  <si>
    <t>Оклад згідно штатного розпису, грн.</t>
  </si>
  <si>
    <t>Обсяг бюджетного фінансування, грн.</t>
  </si>
  <si>
    <t>грудень 2025</t>
  </si>
  <si>
    <t>посада осіб, залучених до прибирання</t>
  </si>
  <si>
    <t>середній розмір фактично нарахованої з/пл одного прибиральника, грн.</t>
  </si>
  <si>
    <t>ФОП, грн.</t>
  </si>
  <si>
    <t>видатки на оплату праці, грн.</t>
  </si>
  <si>
    <t xml:space="preserve">в т.ч. </t>
  </si>
  <si>
    <t>ЄСВ, грн.</t>
  </si>
  <si>
    <t>-</t>
  </si>
  <si>
    <t>видатки на паливо, матеріали та інші безпосередні витрати, грн.</t>
  </si>
  <si>
    <t>видатки на придбання великогабаритної техніки та обладнання вартістю від 50000грн. за одиницю, грн.</t>
  </si>
  <si>
    <t>видатки на оплату послуг підрядників/субпідрядників, грн.</t>
  </si>
  <si>
    <t>Інформація про обсяги фінансування та видатки Львівських комунальних підприємств Залізничного району на послуги з прибирання та підмітання вулиць Залізничного району за останні 12 місяців</t>
  </si>
  <si>
    <t>ДП "Скнилів-парк"</t>
  </si>
  <si>
    <t>озеленювач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</si>
</sst>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49" fontId="2" fillId="2" borderId="1" xfId="0" applyNumberFormat="1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3" borderId="0" xfId="0" applyFill="1"/>
    <xf numFmtId="2" fontId="4" fillId="0" borderId="1" xfId="0" applyNumberFormat="1" applyFont="1" applyBorder="1"/>
    <xf numFmtId="2" fontId="4" fillId="4" borderId="1" xfId="0" applyNumberFormat="1" applyFont="1" applyFill="1" applyBorder="1"/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2" fontId="6" fillId="0" borderId="1" xfId="1" applyNumberFormat="1" applyFont="1" applyBorder="1" applyAlignment="1">
      <alignment horizontal="right" vertical="top" wrapText="1"/>
    </xf>
    <xf numFmtId="2" fontId="6" fillId="0" borderId="1" xfId="1" applyNumberFormat="1" applyFont="1" applyFill="1" applyBorder="1" applyAlignment="1">
      <alignment horizontal="right" vertical="top" wrapText="1"/>
    </xf>
    <xf numFmtId="2" fontId="7" fillId="2" borderId="1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_Аркуш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20"/>
  <sheetViews>
    <sheetView tabSelected="1" workbookViewId="0">
      <selection activeCell="R12" sqref="R12"/>
    </sheetView>
  </sheetViews>
  <sheetFormatPr defaultRowHeight="15" x14ac:dyDescent="0.25"/>
  <cols>
    <col min="1" max="1" width="19.7109375" customWidth="1"/>
    <col min="2" max="2" width="15.5703125" customWidth="1"/>
    <col min="3" max="3" width="7.140625" customWidth="1"/>
    <col min="4" max="4" width="6.5703125" customWidth="1"/>
    <col min="5" max="5" width="11" customWidth="1"/>
    <col min="6" max="6" width="14.140625" customWidth="1"/>
    <col min="7" max="7" width="12.140625" customWidth="1"/>
    <col min="8" max="8" width="14.7109375" customWidth="1"/>
    <col min="9" max="9" width="12.42578125" customWidth="1"/>
    <col min="10" max="10" width="11.28515625" customWidth="1"/>
    <col min="11" max="11" width="25.5703125" customWidth="1"/>
    <col min="12" max="12" width="17.85546875" customWidth="1"/>
    <col min="13" max="13" width="16.42578125" customWidth="1"/>
  </cols>
  <sheetData>
    <row r="1" spans="1:123" ht="52.5" customHeight="1" x14ac:dyDescent="0.25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23" x14ac:dyDescent="0.25">
      <c r="A2" s="25"/>
      <c r="B2" s="28" t="s">
        <v>17</v>
      </c>
      <c r="C2" s="23" t="s">
        <v>0</v>
      </c>
      <c r="D2" s="24"/>
      <c r="E2" s="23" t="s">
        <v>14</v>
      </c>
      <c r="F2" s="23" t="s">
        <v>18</v>
      </c>
      <c r="G2" s="23" t="s">
        <v>19</v>
      </c>
      <c r="H2" s="30" t="s">
        <v>15</v>
      </c>
      <c r="I2" s="33" t="s">
        <v>21</v>
      </c>
      <c r="J2" s="24"/>
      <c r="K2" s="24"/>
      <c r="L2" s="24"/>
      <c r="M2" s="24"/>
    </row>
    <row r="3" spans="1:123" ht="51" customHeight="1" x14ac:dyDescent="0.25">
      <c r="A3" s="26"/>
      <c r="B3" s="26"/>
      <c r="C3" s="24"/>
      <c r="D3" s="24"/>
      <c r="E3" s="24"/>
      <c r="F3" s="24"/>
      <c r="G3" s="24"/>
      <c r="H3" s="31"/>
      <c r="I3" s="28" t="s">
        <v>20</v>
      </c>
      <c r="J3" s="28" t="s">
        <v>22</v>
      </c>
      <c r="K3" s="28" t="s">
        <v>25</v>
      </c>
      <c r="L3" s="28" t="s">
        <v>24</v>
      </c>
      <c r="M3" s="28" t="s">
        <v>26</v>
      </c>
    </row>
    <row r="4" spans="1:123" ht="36" customHeight="1" x14ac:dyDescent="0.25">
      <c r="A4" s="27"/>
      <c r="B4" s="29"/>
      <c r="C4" s="4" t="s">
        <v>1</v>
      </c>
      <c r="D4" s="4" t="s">
        <v>2</v>
      </c>
      <c r="E4" s="24"/>
      <c r="F4" s="24"/>
      <c r="G4" s="24"/>
      <c r="H4" s="32"/>
      <c r="I4" s="27"/>
      <c r="J4" s="27"/>
      <c r="K4" s="27"/>
      <c r="L4" s="27"/>
      <c r="M4" s="27"/>
    </row>
    <row r="5" spans="1:123" x14ac:dyDescent="0.25">
      <c r="A5" s="2" t="s">
        <v>28</v>
      </c>
      <c r="B5" s="2"/>
      <c r="C5" s="3"/>
      <c r="D5" s="3"/>
      <c r="E5" s="1"/>
      <c r="F5" s="1"/>
      <c r="G5" s="1"/>
      <c r="H5" s="1"/>
      <c r="I5" s="1"/>
      <c r="J5" s="1"/>
      <c r="K5" s="1"/>
      <c r="L5" s="1"/>
      <c r="M5" s="1"/>
    </row>
    <row r="6" spans="1:123" x14ac:dyDescent="0.25">
      <c r="A6" s="5" t="s">
        <v>3</v>
      </c>
      <c r="B6" s="5" t="s">
        <v>29</v>
      </c>
      <c r="C6" s="6">
        <v>32</v>
      </c>
      <c r="D6" s="6">
        <v>5</v>
      </c>
      <c r="E6" s="6">
        <v>12330</v>
      </c>
      <c r="F6" s="9">
        <f>G6/D6</f>
        <v>8822.0090909090995</v>
      </c>
      <c r="G6" s="11">
        <v>44110.0454545455</v>
      </c>
      <c r="H6" s="19">
        <f>127204.24/1.2</f>
        <v>106003.53333333334</v>
      </c>
      <c r="I6" s="9">
        <v>44110.0454545455</v>
      </c>
      <c r="J6" s="11">
        <v>9323.9865090909097</v>
      </c>
      <c r="K6" s="6" t="s">
        <v>23</v>
      </c>
      <c r="L6" s="9">
        <f>H6-I6-J6</f>
        <v>52569.501369696933</v>
      </c>
      <c r="M6" s="7" t="s">
        <v>23</v>
      </c>
    </row>
    <row r="7" spans="1:123" s="10" customFormat="1" x14ac:dyDescent="0.25">
      <c r="A7" s="13" t="s">
        <v>4</v>
      </c>
      <c r="B7" s="13" t="s">
        <v>29</v>
      </c>
      <c r="C7" s="14">
        <v>32</v>
      </c>
      <c r="D7" s="14">
        <v>5</v>
      </c>
      <c r="E7" s="14">
        <v>12330</v>
      </c>
      <c r="F7" s="15">
        <f t="shared" ref="F7:F17" si="0">G7/D7</f>
        <v>8551.4</v>
      </c>
      <c r="G7" s="16">
        <v>42757</v>
      </c>
      <c r="H7" s="20">
        <f>86920.42/1.2</f>
        <v>72433.683333333334</v>
      </c>
      <c r="I7" s="15">
        <v>42757</v>
      </c>
      <c r="J7" s="16">
        <v>427.57</v>
      </c>
      <c r="K7" s="14" t="s">
        <v>23</v>
      </c>
      <c r="L7" s="15">
        <f t="shared" ref="L7:L17" si="1">H7-I7-J7</f>
        <v>29249.113333333335</v>
      </c>
      <c r="M7" s="17" t="s">
        <v>23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</row>
    <row r="8" spans="1:123" s="10" customFormat="1" x14ac:dyDescent="0.25">
      <c r="A8" s="13" t="s">
        <v>5</v>
      </c>
      <c r="B8" s="13" t="s">
        <v>29</v>
      </c>
      <c r="C8" s="14">
        <v>32</v>
      </c>
      <c r="D8" s="14">
        <v>5</v>
      </c>
      <c r="E8" s="14">
        <v>12330</v>
      </c>
      <c r="F8" s="15">
        <f t="shared" si="0"/>
        <v>9504.375</v>
      </c>
      <c r="G8" s="16">
        <v>47521.875</v>
      </c>
      <c r="H8" s="20">
        <f>72794.54/1.2</f>
        <v>60662.116666666661</v>
      </c>
      <c r="I8" s="15">
        <v>47521.875</v>
      </c>
      <c r="J8" s="16">
        <v>10036.56666</v>
      </c>
      <c r="K8" s="14" t="s">
        <v>23</v>
      </c>
      <c r="L8" s="15">
        <f t="shared" si="1"/>
        <v>3103.6750066666609</v>
      </c>
      <c r="M8" s="17" t="s">
        <v>23</v>
      </c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</row>
    <row r="9" spans="1:123" s="10" customFormat="1" x14ac:dyDescent="0.25">
      <c r="A9" s="13" t="s">
        <v>16</v>
      </c>
      <c r="B9" s="13" t="s">
        <v>29</v>
      </c>
      <c r="C9" s="14">
        <v>32</v>
      </c>
      <c r="D9" s="14">
        <v>5</v>
      </c>
      <c r="E9" s="14">
        <v>12330</v>
      </c>
      <c r="F9" s="15">
        <f t="shared" si="0"/>
        <v>9300.3565217391406</v>
      </c>
      <c r="G9" s="16">
        <v>46501.782608695699</v>
      </c>
      <c r="H9" s="20">
        <f>123947.46/1.2</f>
        <v>103289.55</v>
      </c>
      <c r="I9" s="15">
        <v>46501.782608695699</v>
      </c>
      <c r="J9" s="16">
        <v>10230.392173913</v>
      </c>
      <c r="K9" s="14" t="s">
        <v>23</v>
      </c>
      <c r="L9" s="15">
        <f t="shared" si="1"/>
        <v>46557.375217391302</v>
      </c>
      <c r="M9" s="17" t="s">
        <v>23</v>
      </c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</row>
    <row r="10" spans="1:123" x14ac:dyDescent="0.25">
      <c r="A10" s="5" t="s">
        <v>6</v>
      </c>
      <c r="B10" s="5" t="s">
        <v>29</v>
      </c>
      <c r="C10" s="6">
        <v>32</v>
      </c>
      <c r="D10" s="6">
        <v>0</v>
      </c>
      <c r="E10" s="6">
        <v>17617</v>
      </c>
      <c r="F10" s="9"/>
      <c r="G10" s="12">
        <v>0</v>
      </c>
      <c r="H10" s="21">
        <v>0</v>
      </c>
      <c r="I10" s="9">
        <v>0</v>
      </c>
      <c r="J10" s="12">
        <v>0</v>
      </c>
      <c r="K10" s="6" t="s">
        <v>23</v>
      </c>
      <c r="L10" s="9">
        <f t="shared" si="1"/>
        <v>0</v>
      </c>
      <c r="M10" s="7" t="s">
        <v>23</v>
      </c>
    </row>
    <row r="11" spans="1:123" x14ac:dyDescent="0.25">
      <c r="A11" s="5" t="s">
        <v>7</v>
      </c>
      <c r="B11" s="5" t="s">
        <v>29</v>
      </c>
      <c r="C11" s="6">
        <v>32</v>
      </c>
      <c r="D11" s="6">
        <v>0</v>
      </c>
      <c r="E11" s="6">
        <v>17617</v>
      </c>
      <c r="F11" s="9"/>
      <c r="G11" s="12">
        <v>0</v>
      </c>
      <c r="H11" s="21">
        <v>0</v>
      </c>
      <c r="I11" s="9">
        <v>0</v>
      </c>
      <c r="J11" s="12">
        <v>0</v>
      </c>
      <c r="K11" s="6" t="s">
        <v>23</v>
      </c>
      <c r="L11" s="9">
        <f t="shared" si="1"/>
        <v>0</v>
      </c>
      <c r="M11" s="7" t="s">
        <v>23</v>
      </c>
    </row>
    <row r="12" spans="1:123" x14ac:dyDescent="0.25">
      <c r="A12" s="5" t="s">
        <v>8</v>
      </c>
      <c r="B12" s="5" t="s">
        <v>29</v>
      </c>
      <c r="C12" s="6">
        <v>32</v>
      </c>
      <c r="D12" s="6">
        <v>5</v>
      </c>
      <c r="E12" s="6">
        <v>17617</v>
      </c>
      <c r="F12" s="9">
        <f t="shared" si="0"/>
        <v>10165.316363636361</v>
      </c>
      <c r="G12" s="11">
        <v>50826.581818181803</v>
      </c>
      <c r="H12" s="19">
        <f>172758.72/1.2</f>
        <v>143965.6</v>
      </c>
      <c r="I12" s="9">
        <v>50826.581818181803</v>
      </c>
      <c r="J12" s="11">
        <v>10638.569218181799</v>
      </c>
      <c r="K12" s="6" t="s">
        <v>23</v>
      </c>
      <c r="L12" s="9">
        <f t="shared" si="1"/>
        <v>82500.448963636401</v>
      </c>
      <c r="M12" s="7" t="s">
        <v>23</v>
      </c>
    </row>
    <row r="13" spans="1:123" x14ac:dyDescent="0.25">
      <c r="A13" s="5" t="s">
        <v>9</v>
      </c>
      <c r="B13" s="5" t="s">
        <v>29</v>
      </c>
      <c r="C13" s="6">
        <v>32</v>
      </c>
      <c r="D13" s="6">
        <v>5</v>
      </c>
      <c r="E13" s="6">
        <v>17617</v>
      </c>
      <c r="F13" s="9">
        <f t="shared" si="0"/>
        <v>12641.68727272728</v>
      </c>
      <c r="G13" s="11">
        <v>63208.4363636364</v>
      </c>
      <c r="H13" s="19">
        <f>172202.34/1.2</f>
        <v>143501.95000000001</v>
      </c>
      <c r="I13" s="9">
        <v>63208.4363636364</v>
      </c>
      <c r="J13" s="11">
        <v>13362.577218181799</v>
      </c>
      <c r="K13" s="6" t="s">
        <v>23</v>
      </c>
      <c r="L13" s="9">
        <f t="shared" si="1"/>
        <v>66930.936418181809</v>
      </c>
      <c r="M13" s="7" t="s">
        <v>23</v>
      </c>
    </row>
    <row r="14" spans="1:123" x14ac:dyDescent="0.25">
      <c r="A14" s="5" t="s">
        <v>10</v>
      </c>
      <c r="B14" s="5" t="s">
        <v>29</v>
      </c>
      <c r="C14" s="6">
        <v>32</v>
      </c>
      <c r="D14" s="6">
        <v>6</v>
      </c>
      <c r="E14" s="6">
        <v>17617</v>
      </c>
      <c r="F14" s="9">
        <f t="shared" si="0"/>
        <v>12443.257936507935</v>
      </c>
      <c r="G14" s="11">
        <v>74659.547619047604</v>
      </c>
      <c r="H14" s="19">
        <f>164413.6/1.2</f>
        <v>137011.33333333334</v>
      </c>
      <c r="I14" s="9">
        <v>74659.547619047604</v>
      </c>
      <c r="J14" s="11">
        <v>15941.3236561905</v>
      </c>
      <c r="K14" s="6" t="s">
        <v>23</v>
      </c>
      <c r="L14" s="9">
        <f t="shared" si="1"/>
        <v>46410.46205809524</v>
      </c>
      <c r="M14" s="7" t="s">
        <v>23</v>
      </c>
    </row>
    <row r="15" spans="1:123" x14ac:dyDescent="0.25">
      <c r="A15" s="5" t="s">
        <v>11</v>
      </c>
      <c r="B15" s="5" t="s">
        <v>29</v>
      </c>
      <c r="C15" s="6">
        <v>32</v>
      </c>
      <c r="D15" s="6">
        <v>6</v>
      </c>
      <c r="E15" s="6">
        <v>17617</v>
      </c>
      <c r="F15" s="9">
        <f t="shared" si="0"/>
        <v>12039.781114718617</v>
      </c>
      <c r="G15" s="11">
        <v>72238.686688311704</v>
      </c>
      <c r="H15" s="19">
        <f>257245.76/1.2</f>
        <v>214371.46666666667</v>
      </c>
      <c r="I15" s="9">
        <v>72238.686688311704</v>
      </c>
      <c r="J15" s="11">
        <v>14941.773203246799</v>
      </c>
      <c r="K15" s="6" t="s">
        <v>23</v>
      </c>
      <c r="L15" s="9">
        <f t="shared" si="1"/>
        <v>127191.00677510818</v>
      </c>
      <c r="M15" s="7" t="s">
        <v>23</v>
      </c>
    </row>
    <row r="16" spans="1:123" x14ac:dyDescent="0.25">
      <c r="A16" s="5" t="s">
        <v>12</v>
      </c>
      <c r="B16" s="5" t="s">
        <v>29</v>
      </c>
      <c r="C16" s="6">
        <v>32</v>
      </c>
      <c r="D16" s="6">
        <v>6</v>
      </c>
      <c r="E16" s="6">
        <v>17617</v>
      </c>
      <c r="F16" s="9">
        <f t="shared" si="0"/>
        <v>10937.708333333334</v>
      </c>
      <c r="G16" s="11">
        <v>65626.25</v>
      </c>
      <c r="H16" s="19">
        <f>332683.88/1.2</f>
        <v>277236.56666666671</v>
      </c>
      <c r="I16" s="9">
        <v>65626.25</v>
      </c>
      <c r="J16" s="11">
        <v>13755.723920652201</v>
      </c>
      <c r="K16" s="6" t="s">
        <v>23</v>
      </c>
      <c r="L16" s="9">
        <f t="shared" si="1"/>
        <v>197854.5927460145</v>
      </c>
      <c r="M16" s="7" t="s">
        <v>23</v>
      </c>
    </row>
    <row r="17" spans="1:13" x14ac:dyDescent="0.25">
      <c r="A17" s="5" t="s">
        <v>13</v>
      </c>
      <c r="B17" s="5" t="s">
        <v>29</v>
      </c>
      <c r="C17" s="6">
        <v>32</v>
      </c>
      <c r="D17" s="6">
        <v>6</v>
      </c>
      <c r="E17" s="6">
        <v>17617</v>
      </c>
      <c r="F17" s="9">
        <f t="shared" si="0"/>
        <v>12230.092460317466</v>
      </c>
      <c r="G17" s="11">
        <v>73380.554761904801</v>
      </c>
      <c r="H17" s="19">
        <f>185573.45/1.2</f>
        <v>154644.54166666669</v>
      </c>
      <c r="I17" s="9">
        <v>73380.554761904801</v>
      </c>
      <c r="J17" s="11">
        <v>15112.139122619001</v>
      </c>
      <c r="K17" s="6" t="s">
        <v>23</v>
      </c>
      <c r="L17" s="9">
        <f t="shared" si="1"/>
        <v>66151.847782142882</v>
      </c>
      <c r="M17" s="7" t="s">
        <v>23</v>
      </c>
    </row>
    <row r="18" spans="1:13" x14ac:dyDescent="0.25">
      <c r="A18" s="8"/>
      <c r="B18" s="8"/>
      <c r="C18" s="6"/>
      <c r="D18" s="6"/>
      <c r="E18" s="6"/>
      <c r="F18" s="6"/>
      <c r="G18" s="6"/>
      <c r="H18" s="6"/>
      <c r="I18" s="6"/>
      <c r="J18" s="6"/>
      <c r="K18" s="6"/>
      <c r="L18" s="6"/>
      <c r="M18" s="7"/>
    </row>
    <row r="19" spans="1:13" x14ac:dyDescent="0.25">
      <c r="A19" s="5"/>
      <c r="B19" s="5"/>
      <c r="C19" s="6"/>
      <c r="D19" s="6"/>
      <c r="E19" s="6"/>
      <c r="F19" s="9"/>
      <c r="G19" s="9"/>
      <c r="H19" s="9"/>
      <c r="I19" s="9"/>
      <c r="J19" s="9"/>
      <c r="K19" s="6"/>
      <c r="L19" s="9"/>
      <c r="M19" s="7"/>
    </row>
    <row r="20" spans="1:13" x14ac:dyDescent="0.25">
      <c r="A20" s="5"/>
      <c r="B20" s="5"/>
      <c r="C20" s="6"/>
      <c r="D20" s="6"/>
      <c r="E20" s="6"/>
      <c r="F20" s="9"/>
      <c r="G20" s="9"/>
      <c r="H20" s="9"/>
      <c r="I20" s="9"/>
      <c r="J20" s="9"/>
      <c r="K20" s="6"/>
      <c r="L20" s="9"/>
      <c r="M20" s="7"/>
    </row>
  </sheetData>
  <mergeCells count="14">
    <mergeCell ref="A1:M1"/>
    <mergeCell ref="C2:D3"/>
    <mergeCell ref="A2:A4"/>
    <mergeCell ref="B2:B4"/>
    <mergeCell ref="E2:E4"/>
    <mergeCell ref="F2:F4"/>
    <mergeCell ref="G2:G4"/>
    <mergeCell ref="H2:H4"/>
    <mergeCell ref="I2:M2"/>
    <mergeCell ref="J3:J4"/>
    <mergeCell ref="K3:K4"/>
    <mergeCell ref="I3:I4"/>
    <mergeCell ref="M3:M4"/>
    <mergeCell ref="L3:L4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2026-09-16T13:54:42Z</dcterms:modified>
</cp:coreProperties>
</file>